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7560" activeTab="0"/>
  </bookViews>
  <sheets>
    <sheet name="CANOLA" sheetId="1" r:id="rId1"/>
  </sheets>
  <definedNames/>
  <calcPr fullCalcOnLoad="1"/>
</workbook>
</file>

<file path=xl/sharedStrings.xml><?xml version="1.0" encoding="utf-8"?>
<sst xmlns="http://schemas.openxmlformats.org/spreadsheetml/2006/main" count="87" uniqueCount="85">
  <si>
    <t>Oct/Okt 2002</t>
  </si>
  <si>
    <t>Dec/Des 2002</t>
  </si>
  <si>
    <t>Mar/Mrt 2003</t>
  </si>
  <si>
    <t>May/Mei 2003</t>
  </si>
  <si>
    <t>Progressive/</t>
  </si>
  <si>
    <t>Progressief</t>
  </si>
  <si>
    <t>1 Oct/Okt 2002</t>
  </si>
  <si>
    <t>1 Dec/Des 2002</t>
  </si>
  <si>
    <t>1 Mar/Mrt 2003</t>
  </si>
  <si>
    <t>1 May/Mei 2003</t>
  </si>
  <si>
    <t>Imports destined for RSA</t>
  </si>
  <si>
    <t>Invoere bestem vir RSA</t>
  </si>
  <si>
    <t>Human Consumption</t>
  </si>
  <si>
    <t>Animal Feed</t>
  </si>
  <si>
    <t>Dierevoer</t>
  </si>
  <si>
    <t>Crushed for oil and oil cake</t>
  </si>
  <si>
    <t>Gepers vir olie en oliekoek</t>
  </si>
  <si>
    <t>Withdrawn by producers</t>
  </si>
  <si>
    <t>Released to end-consumer(s)</t>
  </si>
  <si>
    <t>Seed for planting purposes</t>
  </si>
  <si>
    <t>(e) Sundries</t>
  </si>
  <si>
    <t>Surplus(-)/Deficit(+)</t>
  </si>
  <si>
    <t>Surplus(-)/Tekort(+)</t>
  </si>
  <si>
    <t>31 Oct/Okt 2002</t>
  </si>
  <si>
    <t>31 Dec/Des 2002</t>
  </si>
  <si>
    <t>31 Mar/Mrt 2003</t>
  </si>
  <si>
    <t>31 May/Mei 2003</t>
  </si>
  <si>
    <t>(f) Onaangewende voorraad (a+b-c-d-e)</t>
  </si>
  <si>
    <t>Storers, traders</t>
  </si>
  <si>
    <t>Opbergers, handelaars</t>
  </si>
  <si>
    <t>Processors</t>
  </si>
  <si>
    <t>Verwerkers</t>
  </si>
  <si>
    <t xml:space="preserve"> '000 t</t>
  </si>
  <si>
    <t>(a) Opening Stock</t>
  </si>
  <si>
    <t>(b) Acquisition</t>
  </si>
  <si>
    <t>Deliveries directly from farms (3)</t>
  </si>
  <si>
    <t>(c) Utilisation</t>
  </si>
  <si>
    <t>(d) RSA Exports</t>
  </si>
  <si>
    <t>Whole canola</t>
  </si>
  <si>
    <t>Border posts</t>
  </si>
  <si>
    <t>Grensposte</t>
  </si>
  <si>
    <t>Harbours</t>
  </si>
  <si>
    <t>Hawens</t>
  </si>
  <si>
    <t>(f) Unutilised stock (a+b-c-d-e)</t>
  </si>
  <si>
    <t>(1)</t>
  </si>
  <si>
    <t xml:space="preserve"> en moet geensins as 'n bevestiging of aanduiding van eiendomsreg geag word nie.</t>
  </si>
  <si>
    <t xml:space="preserve">(2) </t>
  </si>
  <si>
    <t>(3)</t>
  </si>
  <si>
    <t>Producer deliveries directly from farms./Produsentelewerings direk vanaf plase:</t>
  </si>
  <si>
    <t>Sep 2002</t>
  </si>
  <si>
    <t xml:space="preserve"> ton</t>
  </si>
  <si>
    <t xml:space="preserve">(4) </t>
  </si>
  <si>
    <t xml:space="preserve">As declared by collaborators. Although everything has been done to ensure the accuracy of the information, neither SAGIS nor any of its directors or employees take any responsibility for actions or losses that </t>
  </si>
  <si>
    <t>direkteure of werknemers enige verantwoordelikheid vir aksies of  verliese as gevolg van die inligting wat gebruik is nie.</t>
  </si>
  <si>
    <t xml:space="preserve">might occur as a result of the usage of this information./Soos deur medewerkers verklaar. Alhoewel alles gedoen is om te verseker dat die inligting korrek is, aanvaar nie SAGIS of enige van sy </t>
  </si>
  <si>
    <t>Net dispatches(+)/receipts(-)</t>
  </si>
  <si>
    <t>Netto versendings(+)/ontvangstes(-)</t>
  </si>
  <si>
    <t>Lewerings direk vanaf plase (3)</t>
  </si>
  <si>
    <t>(g) Stock stored at: (4)</t>
  </si>
  <si>
    <t>Monthly announcement of information/Maandelikse bekendmaking van inligting (1)</t>
  </si>
  <si>
    <t>Menslike verbruik</t>
  </si>
  <si>
    <t>Physical stock is verified regulary on a random basis by SAGIS's Audit Inspection Division./Fisiese voorraad word gereeld op 'n steekproefbasis deur SAGIS se Oudit Inspeksie Afdeling geverifieer.</t>
  </si>
  <si>
    <t xml:space="preserve">Onttrek deur produsente </t>
  </si>
  <si>
    <t xml:space="preserve">Vrygestel aan eindverbruiker(s) </t>
  </si>
  <si>
    <t xml:space="preserve">Saad vir plantdoeleindes </t>
  </si>
  <si>
    <t xml:space="preserve">(d) Uitvoere </t>
  </si>
  <si>
    <t xml:space="preserve">(c) Aanwending </t>
  </si>
  <si>
    <t xml:space="preserve">(a) Beginvoorraad </t>
  </si>
  <si>
    <t xml:space="preserve">(b) Verkryging </t>
  </si>
  <si>
    <t xml:space="preserve">(g) Voorraad geberg by: (4) </t>
  </si>
  <si>
    <t xml:space="preserve">(e) Diverse  </t>
  </si>
  <si>
    <t>Processed for the local market:</t>
  </si>
  <si>
    <t xml:space="preserve">Verwerk vir die binnelandse mark: </t>
  </si>
  <si>
    <t>The information system reports only on the actual movement of canola in commercial structures and must under no circumstances be construed as confirmation or an indication of ownership./Die inligtingstelsel rapporteer slegs oor die fisiese beweging  van canola in kommersiële strukture</t>
  </si>
  <si>
    <t>Oct/Okt 2002  -     Sep 2003</t>
  </si>
  <si>
    <t>Prog Oct/Okt 2002 - Sep 2003</t>
  </si>
  <si>
    <t>30 Sep 2003</t>
  </si>
  <si>
    <t>Heelcanola</t>
  </si>
  <si>
    <t>Aug 2002</t>
  </si>
  <si>
    <t xml:space="preserve"> ton (On request of the industry./Op versoek van die bedryf.)</t>
  </si>
  <si>
    <t>Oct/Okt 2002 - Sep 2003</t>
  </si>
  <si>
    <t>33 986</t>
  </si>
  <si>
    <t>SMI-112003</t>
  </si>
  <si>
    <t>26/11/2003</t>
  </si>
  <si>
    <t xml:space="preserve">CANOLA - 2002/2003 Year(Oct - Sep) FINAL / 2002/2003 Jaar(Okt - Sep) FINAAL (2) </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</si>
</sst>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
  </numFmts>
  <fonts count="7">
    <font>
      <sz val="10"/>
      <name val="Arial"/>
      <family val="0"/>
    </font>
    <font>
      <sz val="8"/>
      <name val="Arial"/>
      <family val="2"/>
    </font>
    <font>
      <b/>
      <sz val="8"/>
      <name val="Arial"/>
      <family val="2"/>
    </font>
    <font>
      <i/>
      <sz val="8"/>
      <name val="Arial"/>
      <family val="2"/>
    </font>
    <font>
      <u val="single"/>
      <sz val="10"/>
      <color indexed="12"/>
      <name val="Arial"/>
      <family val="0"/>
    </font>
    <font>
      <u val="single"/>
      <sz val="10"/>
      <color indexed="36"/>
      <name val="Arial"/>
      <family val="0"/>
    </font>
    <font>
      <b/>
      <sz val="10"/>
      <name val="Arial"/>
      <family val="2"/>
    </font>
  </fonts>
  <fills count="2">
    <fill>
      <patternFill/>
    </fill>
    <fill>
      <patternFill patternType="gray125"/>
    </fill>
  </fills>
  <borders count="1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0" borderId="0" xfId="0" applyAlignment="1">
      <alignment horizontal="left" indent="3"/>
    </xf>
    <xf numFmtId="0" fontId="1" fillId="0" borderId="1" xfId="0"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1" xfId="0" applyFont="1" applyBorder="1" applyAlignment="1">
      <alignment horizontal="right" wrapText="1"/>
    </xf>
    <xf numFmtId="0" fontId="1" fillId="0" borderId="5" xfId="0" applyFont="1" applyBorder="1" applyAlignment="1">
      <alignment horizontal="left" wrapText="1" indent="3"/>
    </xf>
    <xf numFmtId="0" fontId="1" fillId="0" borderId="6" xfId="0" applyFont="1" applyBorder="1" applyAlignment="1">
      <alignment horizontal="left" wrapText="1" indent="3"/>
    </xf>
    <xf numFmtId="0" fontId="1" fillId="0" borderId="3" xfId="0" applyFont="1" applyBorder="1" applyAlignment="1">
      <alignment horizontal="left" wrapText="1" indent="3"/>
    </xf>
    <xf numFmtId="0" fontId="1" fillId="0" borderId="3" xfId="0" applyFont="1" applyBorder="1" applyAlignment="1">
      <alignment horizontal="left" wrapText="1"/>
    </xf>
    <xf numFmtId="0" fontId="1" fillId="0" borderId="3" xfId="0" applyFont="1" applyBorder="1" applyAlignment="1">
      <alignment horizontal="right" wrapText="1"/>
    </xf>
    <xf numFmtId="0" fontId="1" fillId="0" borderId="7" xfId="0" applyFont="1" applyBorder="1" applyAlignment="1">
      <alignment horizontal="center" wrapText="1"/>
    </xf>
    <xf numFmtId="0" fontId="1" fillId="0" borderId="7" xfId="0" applyFont="1" applyBorder="1" applyAlignment="1">
      <alignment horizontal="left" wrapText="1" indent="3"/>
    </xf>
    <xf numFmtId="0" fontId="2" fillId="0" borderId="0" xfId="0" applyFont="1" applyBorder="1" applyAlignment="1">
      <alignment horizontal="left" wrapText="1"/>
    </xf>
    <xf numFmtId="0" fontId="1" fillId="0" borderId="0" xfId="0" applyFont="1" applyBorder="1" applyAlignment="1">
      <alignment horizontal="left" wrapText="1" indent="3"/>
    </xf>
    <xf numFmtId="0" fontId="1" fillId="0" borderId="8" xfId="0" applyFont="1" applyBorder="1" applyAlignment="1">
      <alignment horizontal="left" wrapText="1"/>
    </xf>
    <xf numFmtId="0" fontId="1" fillId="0" borderId="9" xfId="0" applyFont="1" applyBorder="1" applyAlignment="1">
      <alignment horizontal="right" wrapText="1"/>
    </xf>
    <xf numFmtId="0" fontId="1" fillId="0" borderId="10" xfId="0" applyFont="1" applyBorder="1" applyAlignment="1">
      <alignment horizontal="left" wrapText="1"/>
    </xf>
    <xf numFmtId="0" fontId="1" fillId="0" borderId="11" xfId="0" applyFont="1" applyBorder="1" applyAlignment="1">
      <alignment horizontal="left" wrapText="1" indent="3"/>
    </xf>
    <xf numFmtId="0" fontId="1" fillId="0" borderId="12" xfId="0" applyFont="1" applyBorder="1" applyAlignment="1">
      <alignment horizontal="left" wrapText="1" indent="3"/>
    </xf>
    <xf numFmtId="0" fontId="1" fillId="0" borderId="13" xfId="0" applyFont="1" applyBorder="1" applyAlignment="1">
      <alignment horizontal="left" wrapText="1" indent="3"/>
    </xf>
    <xf numFmtId="0" fontId="0" fillId="0" borderId="0" xfId="0" applyAlignment="1">
      <alignment horizontal="center" wrapText="1"/>
    </xf>
    <xf numFmtId="0" fontId="0" fillId="0" borderId="0" xfId="0" applyAlignment="1" quotePrefix="1">
      <alignment horizontal="left" indent="3"/>
    </xf>
    <xf numFmtId="175" fontId="1" fillId="0" borderId="1" xfId="0" applyNumberFormat="1" applyFont="1" applyBorder="1" applyAlignment="1">
      <alignment horizontal="right" wrapText="1"/>
    </xf>
    <xf numFmtId="175" fontId="1" fillId="0" borderId="2" xfId="0" applyNumberFormat="1" applyFont="1" applyBorder="1" applyAlignment="1">
      <alignment horizontal="right" wrapText="1"/>
    </xf>
    <xf numFmtId="175" fontId="1" fillId="0" borderId="3" xfId="0" applyNumberFormat="1" applyFont="1" applyBorder="1" applyAlignment="1">
      <alignment horizontal="right" wrapText="1"/>
    </xf>
    <xf numFmtId="175" fontId="1" fillId="0" borderId="4" xfId="0" applyNumberFormat="1" applyFont="1" applyBorder="1" applyAlignment="1">
      <alignment horizontal="right" wrapText="1"/>
    </xf>
    <xf numFmtId="0" fontId="3" fillId="0" borderId="2" xfId="0" applyFont="1" applyBorder="1" applyAlignment="1">
      <alignment horizontal="left" wrapText="1"/>
    </xf>
    <xf numFmtId="0" fontId="3" fillId="0" borderId="2" xfId="0" applyFont="1" applyBorder="1" applyAlignment="1">
      <alignment horizontal="right" wrapText="1"/>
    </xf>
    <xf numFmtId="0" fontId="3" fillId="0" borderId="3" xfId="0" applyFont="1" applyBorder="1" applyAlignment="1">
      <alignment horizontal="left" wrapText="1"/>
    </xf>
    <xf numFmtId="0" fontId="3" fillId="0" borderId="3" xfId="0" applyFont="1" applyBorder="1" applyAlignment="1">
      <alignment horizontal="right" wrapText="1"/>
    </xf>
    <xf numFmtId="0" fontId="3" fillId="0" borderId="4" xfId="0" applyFont="1" applyBorder="1" applyAlignment="1">
      <alignment horizontal="left" wrapText="1"/>
    </xf>
    <xf numFmtId="0" fontId="3" fillId="0" borderId="4" xfId="0" applyFont="1" applyBorder="1" applyAlignment="1">
      <alignment horizontal="right" wrapText="1"/>
    </xf>
    <xf numFmtId="175" fontId="1" fillId="0" borderId="14" xfId="0" applyNumberFormat="1" applyFont="1" applyBorder="1" applyAlignment="1">
      <alignment horizontal="right" wrapText="1"/>
    </xf>
    <xf numFmtId="0" fontId="0" fillId="0" borderId="0" xfId="0" applyBorder="1" applyAlignment="1">
      <alignment horizontal="left" indent="3"/>
    </xf>
    <xf numFmtId="0" fontId="3" fillId="0" borderId="15" xfId="0" applyFont="1" applyBorder="1" applyAlignment="1">
      <alignment horizontal="right" wrapText="1"/>
    </xf>
    <xf numFmtId="175" fontId="1" fillId="0" borderId="12" xfId="0" applyNumberFormat="1" applyFont="1" applyBorder="1" applyAlignment="1">
      <alignment horizontal="left" wrapText="1" indent="3"/>
    </xf>
    <xf numFmtId="0" fontId="1" fillId="0" borderId="0" xfId="0" applyFont="1" applyBorder="1" applyAlignment="1" quotePrefix="1">
      <alignment horizontal="left"/>
    </xf>
    <xf numFmtId="0" fontId="1" fillId="0" borderId="0" xfId="0" applyFont="1" applyAlignment="1">
      <alignment/>
    </xf>
    <xf numFmtId="0" fontId="2" fillId="0" borderId="0" xfId="0" applyFont="1" applyBorder="1" applyAlignment="1">
      <alignment horizontal="left"/>
    </xf>
    <xf numFmtId="0" fontId="1" fillId="0" borderId="0" xfId="0" applyFont="1" applyBorder="1" applyAlignment="1">
      <alignment horizontal="left" wrapText="1"/>
    </xf>
    <xf numFmtId="0" fontId="1" fillId="0" borderId="0" xfId="0" applyFont="1" applyBorder="1" applyAlignment="1">
      <alignment horizontal="left"/>
    </xf>
    <xf numFmtId="0" fontId="1" fillId="0" borderId="0" xfId="0" applyFont="1" applyBorder="1" applyAlignment="1" quotePrefix="1">
      <alignment/>
    </xf>
    <xf numFmtId="0" fontId="1" fillId="0" borderId="0" xfId="0" applyFont="1" applyAlignment="1">
      <alignment/>
    </xf>
    <xf numFmtId="0" fontId="1" fillId="0" borderId="0" xfId="0" applyFont="1" applyFill="1" applyAlignment="1">
      <alignment/>
    </xf>
    <xf numFmtId="0" fontId="1" fillId="0" borderId="0" xfId="0" applyFont="1" applyBorder="1" applyAlignment="1">
      <alignment/>
    </xf>
    <xf numFmtId="17" fontId="1" fillId="0" borderId="0" xfId="0" applyNumberFormat="1" applyFont="1" applyBorder="1" applyAlignment="1" quotePrefix="1">
      <alignment horizontal="left" indent="3"/>
    </xf>
    <xf numFmtId="0" fontId="1" fillId="0" borderId="0" xfId="0" applyFont="1" applyBorder="1" applyAlignment="1">
      <alignment horizontal="right"/>
    </xf>
    <xf numFmtId="0" fontId="1" fillId="0" borderId="0" xfId="0" applyFont="1" applyAlignment="1" quotePrefix="1">
      <alignment horizontal="left"/>
    </xf>
    <xf numFmtId="0" fontId="3" fillId="0" borderId="9" xfId="0" applyFont="1" applyBorder="1" applyAlignment="1">
      <alignment horizontal="right" wrapText="1"/>
    </xf>
    <xf numFmtId="175" fontId="1" fillId="0" borderId="11" xfId="0" applyNumberFormat="1" applyFont="1" applyBorder="1" applyAlignment="1">
      <alignment horizontal="right" wrapText="1"/>
    </xf>
    <xf numFmtId="175" fontId="1" fillId="0" borderId="13" xfId="0" applyNumberFormat="1" applyFont="1" applyBorder="1" applyAlignment="1">
      <alignment horizontal="right" wrapText="1"/>
    </xf>
    <xf numFmtId="175" fontId="1" fillId="0" borderId="16" xfId="0" applyNumberFormat="1" applyFont="1" applyBorder="1" applyAlignment="1">
      <alignment horizontal="right" wrapText="1"/>
    </xf>
    <xf numFmtId="175" fontId="1" fillId="0" borderId="17" xfId="0" applyNumberFormat="1" applyFont="1" applyBorder="1" applyAlignment="1">
      <alignment horizontal="right" wrapText="1"/>
    </xf>
    <xf numFmtId="15" fontId="1" fillId="0" borderId="7" xfId="0" applyNumberFormat="1" applyFont="1" applyBorder="1" applyAlignment="1" quotePrefix="1">
      <alignment horizontal="center" wrapText="1"/>
    </xf>
    <xf numFmtId="17" fontId="1" fillId="0" borderId="0" xfId="0" applyNumberFormat="1" applyFont="1" applyBorder="1" applyAlignment="1">
      <alignment horizontal="left" indent="3"/>
    </xf>
    <xf numFmtId="0" fontId="1" fillId="0" borderId="0" xfId="0" applyFont="1" applyBorder="1" applyAlignment="1" quotePrefix="1">
      <alignment horizontal="left" indent="3"/>
    </xf>
    <xf numFmtId="0" fontId="6" fillId="0" borderId="0" xfId="0" applyFont="1" applyAlignment="1">
      <alignment/>
    </xf>
    <xf numFmtId="0" fontId="6" fillId="0" borderId="0" xfId="0" applyFont="1" applyAlignment="1">
      <alignment horizontal="left" indent="3"/>
    </xf>
    <xf numFmtId="0" fontId="2" fillId="0" borderId="11" xfId="0" applyFont="1" applyBorder="1" applyAlignment="1">
      <alignment horizontal="center" vertical="top" wrapText="1"/>
    </xf>
    <xf numFmtId="0" fontId="3" fillId="0" borderId="8" xfId="0" applyFont="1" applyBorder="1" applyAlignment="1">
      <alignment horizontal="left" wrapText="1"/>
    </xf>
    <xf numFmtId="0" fontId="3" fillId="0" borderId="9" xfId="0" applyFont="1" applyBorder="1" applyAlignment="1">
      <alignment horizontal="left" wrapText="1"/>
    </xf>
    <xf numFmtId="0" fontId="3" fillId="0" borderId="8" xfId="0" applyFont="1" applyBorder="1" applyAlignment="1">
      <alignment horizontal="right" wrapText="1"/>
    </xf>
    <xf numFmtId="0" fontId="3" fillId="0" borderId="9" xfId="0" applyFont="1" applyBorder="1" applyAlignment="1">
      <alignment horizontal="right" wrapText="1"/>
    </xf>
    <xf numFmtId="0" fontId="6" fillId="0" borderId="0" xfId="0" applyFont="1" applyAlignment="1">
      <alignment horizontal="center" wrapText="1"/>
    </xf>
    <xf numFmtId="0" fontId="6" fillId="0" borderId="0" xfId="0" applyFont="1" applyAlignment="1">
      <alignment horizontal="left" indent="3"/>
    </xf>
    <xf numFmtId="0" fontId="2" fillId="0" borderId="5" xfId="0" applyFont="1" applyBorder="1" applyAlignment="1">
      <alignment horizontal="left" wrapText="1"/>
    </xf>
    <xf numFmtId="0" fontId="2" fillId="0" borderId="0"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right" wrapText="1"/>
    </xf>
    <xf numFmtId="0" fontId="2" fillId="0" borderId="0" xfId="0" applyFont="1" applyBorder="1" applyAlignment="1">
      <alignment horizontal="right" wrapText="1"/>
    </xf>
    <xf numFmtId="0" fontId="2" fillId="0" borderId="6" xfId="0" applyFont="1" applyBorder="1" applyAlignment="1">
      <alignment horizontal="right" wrapText="1"/>
    </xf>
    <xf numFmtId="0" fontId="3" fillId="0" borderId="11" xfId="0" applyFont="1" applyBorder="1" applyAlignment="1">
      <alignment horizontal="left" wrapText="1"/>
    </xf>
    <xf numFmtId="0" fontId="3" fillId="0" borderId="13" xfId="0" applyFont="1" applyBorder="1" applyAlignment="1">
      <alignment horizontal="left" wrapText="1"/>
    </xf>
    <xf numFmtId="0" fontId="3" fillId="0" borderId="11" xfId="0" applyFont="1" applyBorder="1" applyAlignment="1">
      <alignment horizontal="right" wrapText="1"/>
    </xf>
    <xf numFmtId="0" fontId="3" fillId="0" borderId="13" xfId="0" applyFont="1" applyBorder="1" applyAlignment="1">
      <alignment horizontal="right" wrapText="1"/>
    </xf>
    <xf numFmtId="0" fontId="1" fillId="0" borderId="2" xfId="0" applyFont="1" applyBorder="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right" wrapText="1"/>
    </xf>
    <xf numFmtId="0" fontId="1" fillId="0" borderId="2" xfId="0" applyFont="1" applyBorder="1" applyAlignment="1">
      <alignment horizontal="righ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5" xfId="0" applyFont="1" applyBorder="1" applyAlignment="1">
      <alignment horizontal="right" wrapText="1"/>
    </xf>
    <xf numFmtId="0" fontId="1" fillId="0" borderId="6" xfId="0" applyFont="1" applyBorder="1" applyAlignment="1">
      <alignment horizontal="righ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8" xfId="0" applyFont="1" applyBorder="1" applyAlignment="1">
      <alignment horizontal="right" wrapText="1"/>
    </xf>
    <xf numFmtId="0" fontId="1" fillId="0" borderId="9" xfId="0" applyFont="1" applyBorder="1" applyAlignment="1">
      <alignment horizontal="right" wrapText="1"/>
    </xf>
    <xf numFmtId="0" fontId="1" fillId="0" borderId="11" xfId="0" applyFont="1" applyBorder="1" applyAlignment="1">
      <alignment horizontal="left" wrapText="1"/>
    </xf>
    <xf numFmtId="0" fontId="1" fillId="0" borderId="13" xfId="0" applyFont="1" applyBorder="1" applyAlignment="1">
      <alignment horizontal="left" wrapText="1"/>
    </xf>
    <xf numFmtId="0" fontId="1" fillId="0" borderId="11" xfId="0" applyFont="1" applyBorder="1" applyAlignment="1">
      <alignment horizontal="right" wrapText="1"/>
    </xf>
    <xf numFmtId="0" fontId="1" fillId="0" borderId="13" xfId="0" applyFont="1" applyBorder="1" applyAlignment="1">
      <alignment horizontal="right"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1" fillId="0" borderId="0" xfId="0" applyFont="1" applyAlignment="1">
      <alignment horizontal="center" wrapText="1"/>
    </xf>
    <xf numFmtId="0" fontId="1" fillId="0" borderId="6" xfId="0" applyFont="1" applyBorder="1" applyAlignment="1">
      <alignment horizontal="center" wrapText="1"/>
    </xf>
    <xf numFmtId="0" fontId="6" fillId="0" borderId="0" xfId="0" applyFont="1" applyAlignment="1">
      <alignment horizontal="right" wrapText="1"/>
    </xf>
    <xf numFmtId="0" fontId="2" fillId="0" borderId="5" xfId="0" applyFont="1" applyBorder="1" applyAlignment="1">
      <alignment horizontal="center" vertical="top" wrapText="1"/>
    </xf>
    <xf numFmtId="0" fontId="2" fillId="0" borderId="0" xfId="0" applyFont="1" applyBorder="1" applyAlignment="1">
      <alignment horizontal="center" vertical="top" wrapText="1"/>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9" xfId="0" applyFont="1" applyBorder="1" applyAlignment="1">
      <alignment horizontal="center" vertical="top"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2" fillId="0" borderId="15"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left" wrapText="1"/>
    </xf>
    <xf numFmtId="0" fontId="2" fillId="0" borderId="15" xfId="0" applyFont="1" applyBorder="1" applyAlignment="1">
      <alignment horizontal="right" wrapText="1"/>
    </xf>
    <xf numFmtId="0" fontId="2" fillId="0" borderId="7" xfId="0" applyFont="1" applyBorder="1" applyAlignment="1">
      <alignment horizontal="right" wrapText="1"/>
    </xf>
    <xf numFmtId="0" fontId="2" fillId="0" borderId="10" xfId="0" applyFont="1" applyBorder="1" applyAlignment="1">
      <alignment horizontal="right" wrapText="1"/>
    </xf>
    <xf numFmtId="0" fontId="1" fillId="0" borderId="0" xfId="0" applyFont="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171450</xdr:colOff>
      <xdr:row>41</xdr:row>
      <xdr:rowOff>104775</xdr:rowOff>
    </xdr:from>
    <xdr:to>
      <xdr:col>16</xdr:col>
      <xdr:colOff>1762125</xdr:colOff>
      <xdr:row>48</xdr:row>
      <xdr:rowOff>133350</xdr:rowOff>
    </xdr:to>
    <xdr:pic>
      <xdr:nvPicPr>
        <xdr:cNvPr id="1" name="Picture 1"/>
        <xdr:cNvPicPr preferRelativeResize="1">
          <a:picLocks noChangeAspect="1"/>
        </xdr:cNvPicPr>
      </xdr:nvPicPr>
      <xdr:blipFill>
        <a:blip r:embed="rId1"/>
        <a:stretch>
          <a:fillRect/>
        </a:stretch>
      </xdr:blipFill>
      <xdr:spPr>
        <a:xfrm>
          <a:off x="13201650" y="6943725"/>
          <a:ext cx="249555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49"/>
  <sheetViews>
    <sheetView showGridLines="0" tabSelected="1" workbookViewId="0" topLeftCell="A1">
      <selection activeCell="Q3" sqref="Q3"/>
    </sheetView>
  </sheetViews>
  <sheetFormatPr defaultColWidth="9.140625" defaultRowHeight="12.75"/>
  <cols>
    <col min="1" max="2" width="1.1484375" style="1" customWidth="1"/>
    <col min="3" max="3" width="30.28125" style="1" customWidth="1"/>
    <col min="4" max="16" width="13.57421875" style="1" customWidth="1"/>
    <col min="17" max="17" width="34.00390625" style="1" customWidth="1"/>
    <col min="18" max="18" width="2.140625" style="1" customWidth="1"/>
    <col min="19" max="19" width="1.7109375" style="1" customWidth="1"/>
    <col min="20" max="16384" width="9.140625" style="1" customWidth="1"/>
  </cols>
  <sheetData>
    <row r="1" spans="1:19" s="60" customFormat="1" ht="12.75" customHeight="1">
      <c r="A1" s="59" t="s">
        <v>82</v>
      </c>
      <c r="D1" s="66" t="s">
        <v>59</v>
      </c>
      <c r="E1" s="66"/>
      <c r="F1" s="66"/>
      <c r="G1" s="66"/>
      <c r="H1" s="66"/>
      <c r="I1" s="66"/>
      <c r="J1" s="66"/>
      <c r="K1" s="66"/>
      <c r="L1" s="66"/>
      <c r="M1" s="66"/>
      <c r="N1" s="66"/>
      <c r="O1" s="66"/>
      <c r="P1" s="66"/>
      <c r="Q1" s="98" t="s">
        <v>83</v>
      </c>
      <c r="R1" s="98"/>
      <c r="S1" s="98"/>
    </row>
    <row r="2" spans="1:19" s="60" customFormat="1" ht="12.75" customHeight="1">
      <c r="A2" s="66" t="s">
        <v>84</v>
      </c>
      <c r="B2" s="67"/>
      <c r="C2" s="67"/>
      <c r="D2" s="67"/>
      <c r="E2" s="67"/>
      <c r="F2" s="67"/>
      <c r="G2" s="67"/>
      <c r="H2" s="67"/>
      <c r="I2" s="67"/>
      <c r="J2" s="67"/>
      <c r="K2" s="67"/>
      <c r="L2" s="67"/>
      <c r="M2" s="67"/>
      <c r="N2" s="67"/>
      <c r="O2" s="67"/>
      <c r="P2" s="67"/>
      <c r="Q2" s="67"/>
      <c r="R2" s="67"/>
      <c r="S2" s="67"/>
    </row>
    <row r="3" spans="1:10" ht="12.75" customHeight="1">
      <c r="A3" s="23"/>
      <c r="J3" s="24" t="s">
        <v>32</v>
      </c>
    </row>
    <row r="4" spans="1:19" ht="12.75">
      <c r="A4" s="61"/>
      <c r="B4" s="94"/>
      <c r="C4" s="95"/>
      <c r="D4" s="105" t="s">
        <v>0</v>
      </c>
      <c r="E4" s="105" t="str">
        <f>" Nov 2002"</f>
        <v> Nov 2002</v>
      </c>
      <c r="F4" s="105" t="s">
        <v>1</v>
      </c>
      <c r="G4" s="105" t="str">
        <f>" Jan 2003"</f>
        <v> Jan 2003</v>
      </c>
      <c r="H4" s="105" t="str">
        <f>" Feb 2003"</f>
        <v> Feb 2003</v>
      </c>
      <c r="I4" s="105" t="s">
        <v>2</v>
      </c>
      <c r="J4" s="105" t="str">
        <f>" Apr 2003"</f>
        <v> Apr 2003</v>
      </c>
      <c r="K4" s="105" t="s">
        <v>3</v>
      </c>
      <c r="L4" s="105" t="str">
        <f>" Jun 2003"</f>
        <v> Jun 2003</v>
      </c>
      <c r="M4" s="105" t="str">
        <f>" Jul 2003"</f>
        <v> Jul 2003</v>
      </c>
      <c r="N4" s="105" t="str">
        <f>" Aug 2003"</f>
        <v> Aug 2003</v>
      </c>
      <c r="O4" s="105" t="str">
        <f>" Sep 2003"</f>
        <v> Sep 2003</v>
      </c>
      <c r="P4" s="4" t="s">
        <v>4</v>
      </c>
      <c r="Q4" s="61"/>
      <c r="R4" s="94"/>
      <c r="S4" s="95"/>
    </row>
    <row r="5" spans="1:19" ht="12.75">
      <c r="A5" s="99"/>
      <c r="B5" s="100"/>
      <c r="C5" s="101"/>
      <c r="D5" s="106"/>
      <c r="E5" s="106"/>
      <c r="F5" s="106"/>
      <c r="G5" s="106"/>
      <c r="H5" s="106"/>
      <c r="I5" s="106"/>
      <c r="J5" s="106"/>
      <c r="K5" s="106"/>
      <c r="L5" s="106"/>
      <c r="M5" s="106"/>
      <c r="N5" s="106"/>
      <c r="O5" s="106"/>
      <c r="P5" s="5" t="s">
        <v>5</v>
      </c>
      <c r="Q5" s="99"/>
      <c r="R5" s="100"/>
      <c r="S5" s="101"/>
    </row>
    <row r="6" spans="1:19" ht="22.5">
      <c r="A6" s="102"/>
      <c r="B6" s="103"/>
      <c r="C6" s="104"/>
      <c r="D6" s="107"/>
      <c r="E6" s="107"/>
      <c r="F6" s="107"/>
      <c r="G6" s="107"/>
      <c r="H6" s="107"/>
      <c r="I6" s="107"/>
      <c r="J6" s="107"/>
      <c r="K6" s="107"/>
      <c r="L6" s="107"/>
      <c r="M6" s="107"/>
      <c r="N6" s="107"/>
      <c r="O6" s="107"/>
      <c r="P6" s="6" t="s">
        <v>74</v>
      </c>
      <c r="Q6" s="102"/>
      <c r="R6" s="103"/>
      <c r="S6" s="104"/>
    </row>
    <row r="7" spans="1:19" ht="12.75">
      <c r="A7" s="14"/>
      <c r="B7" s="14"/>
      <c r="C7" s="14"/>
      <c r="D7" s="14"/>
      <c r="E7" s="14"/>
      <c r="F7" s="14"/>
      <c r="G7" s="14"/>
      <c r="H7" s="14"/>
      <c r="I7" s="14"/>
      <c r="J7" s="14"/>
      <c r="K7" s="14"/>
      <c r="L7" s="14"/>
      <c r="M7" s="14"/>
      <c r="N7" s="14"/>
      <c r="O7" s="14"/>
      <c r="P7" s="14"/>
      <c r="Q7" s="14"/>
      <c r="R7" s="14"/>
      <c r="S7" s="14"/>
    </row>
    <row r="8" spans="1:19" ht="12.75">
      <c r="A8" s="61"/>
      <c r="B8" s="94"/>
      <c r="C8" s="95"/>
      <c r="D8" s="2" t="s">
        <v>6</v>
      </c>
      <c r="E8" s="2" t="str">
        <f>"1 Nov 2002"</f>
        <v>1 Nov 2002</v>
      </c>
      <c r="F8" s="2" t="s">
        <v>7</v>
      </c>
      <c r="G8" s="2" t="str">
        <f>"1 Jan 2003"</f>
        <v>1 Jan 2003</v>
      </c>
      <c r="H8" s="2" t="str">
        <f>"1 Feb 2003"</f>
        <v>1 Feb 2003</v>
      </c>
      <c r="I8" s="2" t="s">
        <v>8</v>
      </c>
      <c r="J8" s="2" t="str">
        <f>"1 Apr 2003"</f>
        <v>1 Apr 2003</v>
      </c>
      <c r="K8" s="2" t="s">
        <v>9</v>
      </c>
      <c r="L8" s="2" t="str">
        <f>"1 Jun 2003"</f>
        <v>1 Jun 2003</v>
      </c>
      <c r="M8" s="2" t="str">
        <f>"1 Jul 2003"</f>
        <v>1 Jul 2003</v>
      </c>
      <c r="N8" s="2" t="str">
        <f>"1 Aug 2003"</f>
        <v>1 Aug 2003</v>
      </c>
      <c r="O8" s="2" t="str">
        <f>"1 Sep 2003"</f>
        <v>1 Sep 2003</v>
      </c>
      <c r="P8" s="2" t="s">
        <v>6</v>
      </c>
      <c r="Q8" s="61"/>
      <c r="R8" s="94"/>
      <c r="S8" s="95"/>
    </row>
    <row r="9" spans="1:19" ht="12.75">
      <c r="A9" s="68" t="s">
        <v>33</v>
      </c>
      <c r="B9" s="69"/>
      <c r="C9" s="70"/>
      <c r="D9" s="7">
        <v>1.1</v>
      </c>
      <c r="E9" s="25">
        <f>D34</f>
        <v>23.5</v>
      </c>
      <c r="F9" s="25">
        <f>E34</f>
        <v>29.1</v>
      </c>
      <c r="G9" s="25">
        <f>F34</f>
        <v>26.400000000000002</v>
      </c>
      <c r="H9" s="25">
        <v>24.3</v>
      </c>
      <c r="I9" s="25">
        <v>22.3</v>
      </c>
      <c r="J9" s="25">
        <v>20.3</v>
      </c>
      <c r="K9" s="25">
        <v>17.2</v>
      </c>
      <c r="L9" s="25">
        <v>15.7</v>
      </c>
      <c r="M9" s="25">
        <v>14.5</v>
      </c>
      <c r="N9" s="25">
        <v>12.3</v>
      </c>
      <c r="O9" s="25">
        <v>9.7</v>
      </c>
      <c r="P9" s="7">
        <v>1.1</v>
      </c>
      <c r="Q9" s="71" t="s">
        <v>67</v>
      </c>
      <c r="R9" s="72"/>
      <c r="S9" s="73"/>
    </row>
    <row r="10" spans="1:19" ht="24.75" customHeight="1">
      <c r="A10" s="8"/>
      <c r="B10" s="16"/>
      <c r="C10" s="16"/>
      <c r="D10" s="16"/>
      <c r="E10" s="16"/>
      <c r="F10" s="16"/>
      <c r="G10" s="16"/>
      <c r="H10" s="16"/>
      <c r="I10" s="16"/>
      <c r="J10" s="16"/>
      <c r="K10" s="16"/>
      <c r="L10" s="16"/>
      <c r="M10" s="16"/>
      <c r="N10" s="16"/>
      <c r="O10" s="16"/>
      <c r="P10" s="3" t="s">
        <v>75</v>
      </c>
      <c r="Q10" s="96"/>
      <c r="R10" s="96"/>
      <c r="S10" s="97"/>
    </row>
    <row r="11" spans="1:19" ht="12.75">
      <c r="A11" s="68" t="s">
        <v>34</v>
      </c>
      <c r="B11" s="69"/>
      <c r="C11" s="70"/>
      <c r="D11" s="25">
        <f>D12+D13</f>
        <v>24.3</v>
      </c>
      <c r="E11" s="25">
        <f>E12+E13</f>
        <v>8.7</v>
      </c>
      <c r="F11" s="25">
        <f>F12+F13</f>
        <v>0.3</v>
      </c>
      <c r="G11" s="25">
        <f>G12+G13</f>
        <v>0.2</v>
      </c>
      <c r="H11" s="25">
        <f>H12+H13</f>
        <v>0.1</v>
      </c>
      <c r="I11" s="25">
        <v>0</v>
      </c>
      <c r="J11" s="25">
        <f>J12+J13</f>
        <v>0.1</v>
      </c>
      <c r="K11" s="25">
        <v>0</v>
      </c>
      <c r="L11" s="25">
        <v>0</v>
      </c>
      <c r="M11" s="25">
        <v>0</v>
      </c>
      <c r="N11" s="25">
        <v>0</v>
      </c>
      <c r="O11" s="25">
        <f>O12+O13</f>
        <v>0.2</v>
      </c>
      <c r="P11" s="25">
        <f>P12+P13</f>
        <v>33.900000000000006</v>
      </c>
      <c r="Q11" s="71" t="s">
        <v>68</v>
      </c>
      <c r="R11" s="72"/>
      <c r="S11" s="73"/>
    </row>
    <row r="12" spans="1:19" ht="12.75">
      <c r="A12" s="8"/>
      <c r="B12" s="74" t="s">
        <v>35</v>
      </c>
      <c r="C12" s="75"/>
      <c r="D12" s="26">
        <v>24.3</v>
      </c>
      <c r="E12" s="26">
        <v>8.7</v>
      </c>
      <c r="F12" s="26">
        <v>0.3</v>
      </c>
      <c r="G12" s="26">
        <v>0.2</v>
      </c>
      <c r="H12" s="26">
        <v>0.1</v>
      </c>
      <c r="I12" s="26">
        <v>0</v>
      </c>
      <c r="J12" s="26">
        <v>0.1</v>
      </c>
      <c r="K12" s="26">
        <v>0</v>
      </c>
      <c r="L12" s="26">
        <v>0</v>
      </c>
      <c r="M12" s="26">
        <v>0</v>
      </c>
      <c r="N12" s="26">
        <v>0</v>
      </c>
      <c r="O12" s="26">
        <v>0.2</v>
      </c>
      <c r="P12" s="27">
        <f>SUM(D12:O12)</f>
        <v>33.900000000000006</v>
      </c>
      <c r="Q12" s="76" t="s">
        <v>57</v>
      </c>
      <c r="R12" s="77"/>
      <c r="S12" s="9"/>
    </row>
    <row r="13" spans="1:19" ht="12.75">
      <c r="A13" s="8"/>
      <c r="B13" s="62" t="s">
        <v>10</v>
      </c>
      <c r="C13" s="63"/>
      <c r="D13" s="28">
        <v>0</v>
      </c>
      <c r="E13" s="28">
        <v>0</v>
      </c>
      <c r="F13" s="28">
        <v>0</v>
      </c>
      <c r="G13" s="28">
        <v>0</v>
      </c>
      <c r="H13" s="28">
        <v>0</v>
      </c>
      <c r="I13" s="28">
        <v>0</v>
      </c>
      <c r="J13" s="28">
        <v>0</v>
      </c>
      <c r="K13" s="28">
        <v>0</v>
      </c>
      <c r="L13" s="28">
        <v>0</v>
      </c>
      <c r="M13" s="28">
        <v>0</v>
      </c>
      <c r="N13" s="28">
        <v>0</v>
      </c>
      <c r="O13" s="28">
        <v>0</v>
      </c>
      <c r="P13" s="28">
        <f>SUM(D13:O13)</f>
        <v>0</v>
      </c>
      <c r="Q13" s="64" t="s">
        <v>11</v>
      </c>
      <c r="R13" s="65"/>
      <c r="S13" s="9"/>
    </row>
    <row r="14" spans="1:19" ht="12.75">
      <c r="A14" s="8"/>
      <c r="B14" s="16"/>
      <c r="C14" s="16"/>
      <c r="D14" s="16"/>
      <c r="E14" s="16"/>
      <c r="F14" s="16"/>
      <c r="G14" s="16"/>
      <c r="H14" s="16"/>
      <c r="I14" s="16"/>
      <c r="J14" s="16"/>
      <c r="K14" s="16"/>
      <c r="L14" s="16"/>
      <c r="M14" s="16"/>
      <c r="N14" s="16"/>
      <c r="O14" s="16"/>
      <c r="P14" s="16"/>
      <c r="Q14" s="16"/>
      <c r="R14" s="16"/>
      <c r="S14" s="9"/>
    </row>
    <row r="15" spans="1:19" ht="12.75">
      <c r="A15" s="68" t="s">
        <v>36</v>
      </c>
      <c r="B15" s="69"/>
      <c r="C15" s="70"/>
      <c r="D15" s="25">
        <f aca="true" t="shared" si="0" ref="D15:I15">D16+D20+D21+D22</f>
        <v>1.8</v>
      </c>
      <c r="E15" s="25">
        <f t="shared" si="0"/>
        <v>3.1</v>
      </c>
      <c r="F15" s="25">
        <f>(SUM(F17:F22))</f>
        <v>3</v>
      </c>
      <c r="G15" s="25">
        <f t="shared" si="0"/>
        <v>2.3</v>
      </c>
      <c r="H15" s="25">
        <f t="shared" si="0"/>
        <v>2.1</v>
      </c>
      <c r="I15" s="25">
        <f t="shared" si="0"/>
        <v>2</v>
      </c>
      <c r="J15" s="25">
        <f aca="true" t="shared" si="1" ref="J15:P15">J16+J20+J21+J22</f>
        <v>2.6</v>
      </c>
      <c r="K15" s="25">
        <f t="shared" si="1"/>
        <v>1.5</v>
      </c>
      <c r="L15" s="25">
        <f t="shared" si="1"/>
        <v>1.2</v>
      </c>
      <c r="M15" s="25">
        <f t="shared" si="1"/>
        <v>2.2</v>
      </c>
      <c r="N15" s="25">
        <f t="shared" si="1"/>
        <v>2.6</v>
      </c>
      <c r="O15" s="25">
        <f t="shared" si="1"/>
        <v>2.4</v>
      </c>
      <c r="P15" s="25">
        <f t="shared" si="1"/>
        <v>26.800000000000004</v>
      </c>
      <c r="Q15" s="71" t="s">
        <v>66</v>
      </c>
      <c r="R15" s="72"/>
      <c r="S15" s="73"/>
    </row>
    <row r="16" spans="1:19" ht="12.75">
      <c r="A16" s="8"/>
      <c r="B16" s="90" t="s">
        <v>71</v>
      </c>
      <c r="C16" s="91"/>
      <c r="D16" s="26">
        <f aca="true" t="shared" si="2" ref="D16:I16">D17+D18+D19</f>
        <v>1.8</v>
      </c>
      <c r="E16" s="26">
        <f t="shared" si="2"/>
        <v>3.1</v>
      </c>
      <c r="F16" s="26">
        <f t="shared" si="2"/>
        <v>3</v>
      </c>
      <c r="G16" s="26">
        <f t="shared" si="2"/>
        <v>2.3</v>
      </c>
      <c r="H16" s="26">
        <f t="shared" si="2"/>
        <v>2.1</v>
      </c>
      <c r="I16" s="26">
        <f t="shared" si="2"/>
        <v>2</v>
      </c>
      <c r="J16" s="26">
        <f aca="true" t="shared" si="3" ref="J16:P16">J17+J18+J19</f>
        <v>2.5</v>
      </c>
      <c r="K16" s="26">
        <f t="shared" si="3"/>
        <v>1.5</v>
      </c>
      <c r="L16" s="26">
        <f t="shared" si="3"/>
        <v>1.2</v>
      </c>
      <c r="M16" s="26">
        <f t="shared" si="3"/>
        <v>2.2</v>
      </c>
      <c r="N16" s="26">
        <f t="shared" si="3"/>
        <v>2.6</v>
      </c>
      <c r="O16" s="26">
        <f t="shared" si="3"/>
        <v>2.4</v>
      </c>
      <c r="P16" s="25">
        <f t="shared" si="3"/>
        <v>26.700000000000003</v>
      </c>
      <c r="Q16" s="92" t="s">
        <v>72</v>
      </c>
      <c r="R16" s="93"/>
      <c r="S16" s="9"/>
    </row>
    <row r="17" spans="1:19" ht="12.75">
      <c r="A17" s="8"/>
      <c r="B17" s="10"/>
      <c r="C17" s="29" t="s">
        <v>12</v>
      </c>
      <c r="D17" s="26">
        <v>0</v>
      </c>
      <c r="E17" s="26">
        <v>0</v>
      </c>
      <c r="F17" s="26">
        <v>0</v>
      </c>
      <c r="G17" s="52">
        <v>0</v>
      </c>
      <c r="H17" s="54">
        <v>0</v>
      </c>
      <c r="I17" s="53">
        <v>0</v>
      </c>
      <c r="J17" s="26">
        <v>0</v>
      </c>
      <c r="K17" s="26">
        <v>0</v>
      </c>
      <c r="L17" s="26">
        <v>0</v>
      </c>
      <c r="M17" s="26">
        <v>0</v>
      </c>
      <c r="N17" s="26">
        <v>0</v>
      </c>
      <c r="O17" s="26">
        <v>0</v>
      </c>
      <c r="P17" s="27">
        <f aca="true" t="shared" si="4" ref="P17:P22">SUM(D17:O17)</f>
        <v>0</v>
      </c>
      <c r="Q17" s="30" t="s">
        <v>60</v>
      </c>
      <c r="R17" s="10"/>
      <c r="S17" s="9"/>
    </row>
    <row r="18" spans="1:19" ht="12.75">
      <c r="A18" s="8"/>
      <c r="B18" s="10"/>
      <c r="C18" s="31" t="s">
        <v>13</v>
      </c>
      <c r="D18" s="27">
        <v>0.3</v>
      </c>
      <c r="E18" s="27">
        <v>0.5</v>
      </c>
      <c r="F18" s="27">
        <v>1.1</v>
      </c>
      <c r="G18" s="27">
        <v>1.1</v>
      </c>
      <c r="H18" s="27">
        <v>0.9</v>
      </c>
      <c r="I18" s="27">
        <v>1.1</v>
      </c>
      <c r="J18" s="27">
        <v>0.7</v>
      </c>
      <c r="K18" s="27">
        <v>0</v>
      </c>
      <c r="L18" s="27">
        <v>0</v>
      </c>
      <c r="M18" s="27">
        <v>0</v>
      </c>
      <c r="N18" s="27">
        <v>0</v>
      </c>
      <c r="O18" s="27">
        <v>0.1</v>
      </c>
      <c r="P18" s="27">
        <f t="shared" si="4"/>
        <v>5.8</v>
      </c>
      <c r="Q18" s="32" t="s">
        <v>14</v>
      </c>
      <c r="R18" s="10"/>
      <c r="S18" s="9"/>
    </row>
    <row r="19" spans="1:19" ht="12.75">
      <c r="A19" s="8"/>
      <c r="B19" s="10"/>
      <c r="C19" s="33" t="s">
        <v>15</v>
      </c>
      <c r="D19" s="28">
        <v>1.5</v>
      </c>
      <c r="E19" s="28">
        <v>2.6</v>
      </c>
      <c r="F19" s="28">
        <v>1.9</v>
      </c>
      <c r="G19" s="28">
        <v>1.2</v>
      </c>
      <c r="H19" s="28">
        <v>1.2</v>
      </c>
      <c r="I19" s="28">
        <v>0.9</v>
      </c>
      <c r="J19" s="28">
        <v>1.8</v>
      </c>
      <c r="K19" s="28">
        <v>1.5</v>
      </c>
      <c r="L19" s="28">
        <v>1.2</v>
      </c>
      <c r="M19" s="28">
        <v>2.2</v>
      </c>
      <c r="N19" s="28">
        <v>2.6</v>
      </c>
      <c r="O19" s="28">
        <v>2.3</v>
      </c>
      <c r="P19" s="55">
        <f t="shared" si="4"/>
        <v>20.900000000000002</v>
      </c>
      <c r="Q19" s="51" t="s">
        <v>16</v>
      </c>
      <c r="R19" s="10"/>
      <c r="S19" s="9"/>
    </row>
    <row r="20" spans="1:19" ht="12.75">
      <c r="A20" s="8"/>
      <c r="B20" s="82" t="s">
        <v>17</v>
      </c>
      <c r="C20" s="83"/>
      <c r="D20" s="27">
        <v>0</v>
      </c>
      <c r="E20" s="27">
        <v>0</v>
      </c>
      <c r="F20" s="27">
        <v>0</v>
      </c>
      <c r="G20" s="27">
        <v>0</v>
      </c>
      <c r="H20" s="27">
        <v>0</v>
      </c>
      <c r="I20" s="27">
        <v>0</v>
      </c>
      <c r="J20" s="27">
        <v>0</v>
      </c>
      <c r="K20" s="27">
        <v>0</v>
      </c>
      <c r="L20" s="27">
        <v>0</v>
      </c>
      <c r="M20" s="27">
        <v>0</v>
      </c>
      <c r="N20" s="27">
        <v>0</v>
      </c>
      <c r="O20" s="27">
        <v>0</v>
      </c>
      <c r="P20" s="27">
        <f t="shared" si="4"/>
        <v>0</v>
      </c>
      <c r="Q20" s="84" t="s">
        <v>62</v>
      </c>
      <c r="R20" s="85"/>
      <c r="S20" s="9"/>
    </row>
    <row r="21" spans="1:19" ht="12.75">
      <c r="A21" s="8"/>
      <c r="B21" s="82" t="s">
        <v>18</v>
      </c>
      <c r="C21" s="83"/>
      <c r="D21" s="27">
        <v>0</v>
      </c>
      <c r="E21" s="27">
        <v>0</v>
      </c>
      <c r="F21" s="27">
        <v>0</v>
      </c>
      <c r="G21" s="27">
        <v>0</v>
      </c>
      <c r="H21" s="27">
        <v>0</v>
      </c>
      <c r="I21" s="27">
        <v>0</v>
      </c>
      <c r="J21" s="27">
        <v>0</v>
      </c>
      <c r="K21" s="27">
        <v>0</v>
      </c>
      <c r="L21" s="27">
        <v>0</v>
      </c>
      <c r="M21" s="27">
        <v>0</v>
      </c>
      <c r="N21" s="27">
        <v>0</v>
      </c>
      <c r="O21" s="27">
        <v>0</v>
      </c>
      <c r="P21" s="27">
        <f t="shared" si="4"/>
        <v>0</v>
      </c>
      <c r="Q21" s="84" t="s">
        <v>63</v>
      </c>
      <c r="R21" s="85"/>
      <c r="S21" s="9"/>
    </row>
    <row r="22" spans="1:19" ht="12.75">
      <c r="A22" s="8"/>
      <c r="B22" s="86" t="s">
        <v>19</v>
      </c>
      <c r="C22" s="87"/>
      <c r="D22" s="28">
        <v>0</v>
      </c>
      <c r="E22" s="28">
        <v>0</v>
      </c>
      <c r="F22" s="28">
        <v>0</v>
      </c>
      <c r="G22" s="28">
        <v>0</v>
      </c>
      <c r="H22" s="28">
        <v>0</v>
      </c>
      <c r="I22" s="28">
        <v>0</v>
      </c>
      <c r="J22" s="28">
        <v>0.1</v>
      </c>
      <c r="K22" s="28">
        <v>0</v>
      </c>
      <c r="L22" s="28">
        <v>0</v>
      </c>
      <c r="M22" s="28">
        <v>0</v>
      </c>
      <c r="N22" s="28">
        <v>0</v>
      </c>
      <c r="O22" s="28">
        <v>0</v>
      </c>
      <c r="P22" s="28">
        <f t="shared" si="4"/>
        <v>0.1</v>
      </c>
      <c r="Q22" s="88" t="s">
        <v>64</v>
      </c>
      <c r="R22" s="89"/>
      <c r="S22" s="9"/>
    </row>
    <row r="23" spans="1:19" ht="12.75">
      <c r="A23" s="8"/>
      <c r="B23" s="16"/>
      <c r="C23" s="16"/>
      <c r="D23" s="16"/>
      <c r="E23" s="16"/>
      <c r="F23" s="16"/>
      <c r="G23" s="16"/>
      <c r="H23" s="16"/>
      <c r="I23" s="16"/>
      <c r="J23" s="16"/>
      <c r="K23" s="16"/>
      <c r="L23" s="16"/>
      <c r="M23" s="16"/>
      <c r="N23" s="16"/>
      <c r="O23" s="16"/>
      <c r="P23" s="16"/>
      <c r="Q23" s="16"/>
      <c r="R23" s="16"/>
      <c r="S23" s="9"/>
    </row>
    <row r="24" spans="1:19" ht="12.75">
      <c r="A24" s="68" t="s">
        <v>37</v>
      </c>
      <c r="B24" s="69"/>
      <c r="C24" s="69"/>
      <c r="D24" s="35"/>
      <c r="E24" s="35"/>
      <c r="F24" s="35"/>
      <c r="G24" s="35"/>
      <c r="H24" s="35"/>
      <c r="I24" s="35"/>
      <c r="J24" s="35"/>
      <c r="K24" s="35"/>
      <c r="L24" s="35"/>
      <c r="M24" s="35"/>
      <c r="N24" s="35"/>
      <c r="O24" s="35"/>
      <c r="P24" s="35"/>
      <c r="Q24" s="72" t="s">
        <v>65</v>
      </c>
      <c r="R24" s="72"/>
      <c r="S24" s="73"/>
    </row>
    <row r="25" spans="1:19" ht="12.75">
      <c r="A25" s="8"/>
      <c r="B25" s="78" t="s">
        <v>38</v>
      </c>
      <c r="C25" s="79"/>
      <c r="D25" s="25">
        <v>0</v>
      </c>
      <c r="E25" s="25">
        <v>0</v>
      </c>
      <c r="F25" s="25">
        <v>0</v>
      </c>
      <c r="G25" s="25">
        <v>0</v>
      </c>
      <c r="H25" s="25">
        <v>0</v>
      </c>
      <c r="I25" s="25">
        <v>0</v>
      </c>
      <c r="J25" s="25">
        <v>0</v>
      </c>
      <c r="K25" s="25">
        <v>0</v>
      </c>
      <c r="L25" s="25">
        <v>0</v>
      </c>
      <c r="M25" s="25">
        <v>0</v>
      </c>
      <c r="N25" s="25">
        <v>0</v>
      </c>
      <c r="O25" s="25">
        <v>0</v>
      </c>
      <c r="P25" s="25">
        <f>P26+P27</f>
        <v>0</v>
      </c>
      <c r="Q25" s="80" t="s">
        <v>77</v>
      </c>
      <c r="R25" s="81"/>
      <c r="S25" s="9"/>
    </row>
    <row r="26" spans="1:19" ht="12.75">
      <c r="A26" s="8"/>
      <c r="B26" s="11"/>
      <c r="C26" s="29" t="s">
        <v>39</v>
      </c>
      <c r="D26" s="26">
        <v>0</v>
      </c>
      <c r="E26" s="26">
        <v>0</v>
      </c>
      <c r="F26" s="26">
        <v>0</v>
      </c>
      <c r="G26" s="26">
        <v>0</v>
      </c>
      <c r="H26" s="26">
        <v>0</v>
      </c>
      <c r="I26" s="26">
        <v>0</v>
      </c>
      <c r="J26" s="26">
        <v>0</v>
      </c>
      <c r="K26" s="26">
        <v>0</v>
      </c>
      <c r="L26" s="26">
        <v>0</v>
      </c>
      <c r="M26" s="26">
        <v>0</v>
      </c>
      <c r="N26" s="26">
        <v>0</v>
      </c>
      <c r="O26" s="26">
        <v>0</v>
      </c>
      <c r="P26" s="27">
        <f>SUM(D26:O26)</f>
        <v>0</v>
      </c>
      <c r="Q26" s="30" t="s">
        <v>40</v>
      </c>
      <c r="R26" s="12"/>
      <c r="S26" s="9"/>
    </row>
    <row r="27" spans="1:40" ht="12.75">
      <c r="A27" s="8"/>
      <c r="B27" s="11"/>
      <c r="C27" s="33" t="s">
        <v>41</v>
      </c>
      <c r="D27" s="28">
        <v>0</v>
      </c>
      <c r="E27" s="28">
        <v>0</v>
      </c>
      <c r="F27" s="28">
        <v>0</v>
      </c>
      <c r="G27" s="28">
        <v>0</v>
      </c>
      <c r="H27" s="28">
        <v>0</v>
      </c>
      <c r="I27" s="28">
        <v>0</v>
      </c>
      <c r="J27" s="28">
        <v>0</v>
      </c>
      <c r="K27" s="28">
        <v>0</v>
      </c>
      <c r="L27" s="28">
        <v>0</v>
      </c>
      <c r="M27" s="28">
        <v>0</v>
      </c>
      <c r="N27" s="28">
        <v>0</v>
      </c>
      <c r="O27" s="28">
        <v>0</v>
      </c>
      <c r="P27" s="28">
        <f>SUM(D27:O27)</f>
        <v>0</v>
      </c>
      <c r="Q27" s="34" t="s">
        <v>42</v>
      </c>
      <c r="R27" s="12"/>
      <c r="S27" s="9"/>
      <c r="T27" s="36"/>
      <c r="U27" s="36"/>
      <c r="V27" s="36"/>
      <c r="W27" s="36"/>
      <c r="X27" s="36"/>
      <c r="Y27" s="36"/>
      <c r="Z27" s="36"/>
      <c r="AA27" s="36"/>
      <c r="AB27" s="36"/>
      <c r="AC27" s="36"/>
      <c r="AD27" s="36"/>
      <c r="AE27" s="36"/>
      <c r="AF27" s="36"/>
      <c r="AG27" s="36"/>
      <c r="AH27" s="36"/>
      <c r="AI27" s="36"/>
      <c r="AJ27" s="36"/>
      <c r="AK27" s="36"/>
      <c r="AL27" s="36"/>
      <c r="AM27" s="36"/>
      <c r="AN27" s="36"/>
    </row>
    <row r="28" spans="1:40" ht="6.75" customHeight="1">
      <c r="A28" s="8"/>
      <c r="B28" s="17"/>
      <c r="C28" s="19"/>
      <c r="D28" s="7"/>
      <c r="E28" s="7"/>
      <c r="F28" s="7"/>
      <c r="G28" s="7"/>
      <c r="H28" s="7"/>
      <c r="I28" s="7"/>
      <c r="J28" s="7"/>
      <c r="K28" s="7"/>
      <c r="L28" s="7"/>
      <c r="M28" s="7"/>
      <c r="N28" s="7"/>
      <c r="O28" s="7"/>
      <c r="P28" s="7"/>
      <c r="Q28" s="37"/>
      <c r="R28" s="18"/>
      <c r="S28" s="9"/>
      <c r="T28" s="36"/>
      <c r="U28" s="36"/>
      <c r="V28" s="36"/>
      <c r="W28" s="36"/>
      <c r="X28" s="36"/>
      <c r="Y28" s="36"/>
      <c r="Z28" s="36"/>
      <c r="AA28" s="36"/>
      <c r="AB28" s="36"/>
      <c r="AC28" s="36"/>
      <c r="AD28" s="36"/>
      <c r="AE28" s="36"/>
      <c r="AF28" s="36"/>
      <c r="AG28" s="36"/>
      <c r="AH28" s="36"/>
      <c r="AI28" s="36"/>
      <c r="AJ28" s="36"/>
      <c r="AK28" s="36"/>
      <c r="AL28" s="36"/>
      <c r="AM28" s="36"/>
      <c r="AN28" s="36"/>
    </row>
    <row r="29" spans="1:19" ht="12.75">
      <c r="A29" s="8"/>
      <c r="B29" s="16"/>
      <c r="C29" s="16"/>
      <c r="D29" s="16"/>
      <c r="E29" s="16"/>
      <c r="F29" s="16"/>
      <c r="G29" s="16"/>
      <c r="H29" s="16"/>
      <c r="I29" s="16"/>
      <c r="J29" s="16"/>
      <c r="K29" s="16"/>
      <c r="L29" s="16"/>
      <c r="M29" s="16"/>
      <c r="N29" s="16"/>
      <c r="O29" s="16"/>
      <c r="P29" s="16"/>
      <c r="Q29" s="16"/>
      <c r="R29" s="16"/>
      <c r="S29" s="9"/>
    </row>
    <row r="30" spans="1:19" ht="12.75">
      <c r="A30" s="68" t="s">
        <v>20</v>
      </c>
      <c r="B30" s="69"/>
      <c r="C30" s="70"/>
      <c r="D30" s="25">
        <f>D31+D32</f>
        <v>0.1</v>
      </c>
      <c r="E30" s="25">
        <f aca="true" t="shared" si="5" ref="E30:P30">E31+E32</f>
        <v>0</v>
      </c>
      <c r="F30" s="25">
        <f t="shared" si="5"/>
        <v>0</v>
      </c>
      <c r="G30" s="25">
        <f t="shared" si="5"/>
        <v>0</v>
      </c>
      <c r="H30" s="25">
        <f t="shared" si="5"/>
        <v>0</v>
      </c>
      <c r="I30" s="25">
        <f t="shared" si="5"/>
        <v>0</v>
      </c>
      <c r="J30" s="25">
        <f t="shared" si="5"/>
        <v>0.6</v>
      </c>
      <c r="K30" s="25">
        <f t="shared" si="5"/>
        <v>0</v>
      </c>
      <c r="L30" s="25">
        <f t="shared" si="5"/>
        <v>0</v>
      </c>
      <c r="M30" s="25">
        <f t="shared" si="5"/>
        <v>0</v>
      </c>
      <c r="N30" s="25">
        <f t="shared" si="5"/>
        <v>0</v>
      </c>
      <c r="O30" s="25">
        <f t="shared" si="5"/>
        <v>0</v>
      </c>
      <c r="P30" s="25">
        <f t="shared" si="5"/>
        <v>0.7</v>
      </c>
      <c r="Q30" s="71" t="s">
        <v>70</v>
      </c>
      <c r="R30" s="72"/>
      <c r="S30" s="73"/>
    </row>
    <row r="31" spans="1:19" ht="12.75">
      <c r="A31" s="8"/>
      <c r="B31" s="74" t="s">
        <v>55</v>
      </c>
      <c r="C31" s="75"/>
      <c r="D31" s="26">
        <v>0</v>
      </c>
      <c r="E31" s="26">
        <v>0</v>
      </c>
      <c r="F31" s="26">
        <v>0</v>
      </c>
      <c r="G31" s="26">
        <v>0</v>
      </c>
      <c r="H31" s="26">
        <v>0</v>
      </c>
      <c r="I31" s="26">
        <v>0</v>
      </c>
      <c r="J31" s="26">
        <v>0</v>
      </c>
      <c r="K31" s="26">
        <v>0</v>
      </c>
      <c r="L31" s="26">
        <v>0</v>
      </c>
      <c r="M31" s="26">
        <v>0</v>
      </c>
      <c r="N31" s="26">
        <v>0</v>
      </c>
      <c r="O31" s="26">
        <v>0</v>
      </c>
      <c r="P31" s="27">
        <f>SUM(D31:O31)</f>
        <v>0</v>
      </c>
      <c r="Q31" s="76" t="s">
        <v>56</v>
      </c>
      <c r="R31" s="77"/>
      <c r="S31" s="9"/>
    </row>
    <row r="32" spans="1:19" ht="12.75">
      <c r="A32" s="8"/>
      <c r="B32" s="62" t="s">
        <v>21</v>
      </c>
      <c r="C32" s="63"/>
      <c r="D32" s="28">
        <v>0.1</v>
      </c>
      <c r="E32" s="28">
        <v>0</v>
      </c>
      <c r="F32" s="28">
        <v>0</v>
      </c>
      <c r="G32" s="28">
        <v>0</v>
      </c>
      <c r="H32" s="28">
        <v>0</v>
      </c>
      <c r="I32" s="28">
        <v>0</v>
      </c>
      <c r="J32" s="28">
        <v>0.6</v>
      </c>
      <c r="K32" s="28">
        <v>0</v>
      </c>
      <c r="L32" s="28">
        <v>0</v>
      </c>
      <c r="M32" s="28">
        <v>0</v>
      </c>
      <c r="N32" s="28">
        <v>0</v>
      </c>
      <c r="O32" s="28">
        <v>0</v>
      </c>
      <c r="P32" s="27">
        <f>SUM(D32:O32)</f>
        <v>0.7</v>
      </c>
      <c r="Q32" s="64" t="s">
        <v>22</v>
      </c>
      <c r="R32" s="65"/>
      <c r="S32" s="9"/>
    </row>
    <row r="33" spans="1:19" ht="12.75">
      <c r="A33" s="102"/>
      <c r="B33" s="103"/>
      <c r="C33" s="103"/>
      <c r="D33" s="13" t="s">
        <v>23</v>
      </c>
      <c r="E33" s="13" t="str">
        <f>"30 Nov 2002"</f>
        <v>30 Nov 2002</v>
      </c>
      <c r="F33" s="13" t="s">
        <v>24</v>
      </c>
      <c r="G33" s="13" t="str">
        <f>"31 Jan 2003"</f>
        <v>31 Jan 2003</v>
      </c>
      <c r="H33" s="13" t="str">
        <f>"28 Feb 2003"</f>
        <v>28 Feb 2003</v>
      </c>
      <c r="I33" s="13" t="s">
        <v>25</v>
      </c>
      <c r="J33" s="13" t="str">
        <f>"30 Apr 2003"</f>
        <v>30 Apr 2003</v>
      </c>
      <c r="K33" s="13" t="s">
        <v>26</v>
      </c>
      <c r="L33" s="13" t="str">
        <f>"30 Jun 2003"</f>
        <v>30 Jun 2003</v>
      </c>
      <c r="M33" s="13" t="str">
        <f>"31 Jul 2003"</f>
        <v>31 Jul 2003</v>
      </c>
      <c r="N33" s="13" t="str">
        <f>"31 Aug 2003"</f>
        <v>31 Aug 2003</v>
      </c>
      <c r="O33" s="13" t="str">
        <f>"30 Sep 2003"</f>
        <v>30 Sep 2003</v>
      </c>
      <c r="P33" s="56" t="s">
        <v>76</v>
      </c>
      <c r="Q33" s="103"/>
      <c r="R33" s="103"/>
      <c r="S33" s="104"/>
    </row>
    <row r="34" spans="1:19" ht="12.75">
      <c r="A34" s="108" t="s">
        <v>43</v>
      </c>
      <c r="B34" s="109"/>
      <c r="C34" s="110"/>
      <c r="D34" s="25">
        <f>D9+D11-D15-D25-D30</f>
        <v>23.5</v>
      </c>
      <c r="E34" s="25">
        <f>E9+E11-E15-E25-E30</f>
        <v>29.1</v>
      </c>
      <c r="F34" s="25">
        <f aca="true" t="shared" si="6" ref="F34:O34">F9+F11-F15-F30-F24</f>
        <v>26.400000000000002</v>
      </c>
      <c r="G34" s="25">
        <f t="shared" si="6"/>
        <v>24.3</v>
      </c>
      <c r="H34" s="25">
        <f t="shared" si="6"/>
        <v>22.3</v>
      </c>
      <c r="I34" s="25">
        <f t="shared" si="6"/>
        <v>20.3</v>
      </c>
      <c r="J34" s="25">
        <f>J9+J11-J15-J25-J30</f>
        <v>17.2</v>
      </c>
      <c r="K34" s="25">
        <f t="shared" si="6"/>
        <v>15.7</v>
      </c>
      <c r="L34" s="25">
        <f t="shared" si="6"/>
        <v>14.5</v>
      </c>
      <c r="M34" s="25">
        <f>M9+M11-M15-M25-M30</f>
        <v>12.3</v>
      </c>
      <c r="N34" s="25">
        <f>N9+N11-N15-N25-N30</f>
        <v>9.700000000000001</v>
      </c>
      <c r="O34" s="25">
        <f t="shared" si="6"/>
        <v>7.499999999999998</v>
      </c>
      <c r="P34" s="25">
        <f>P9+P11-P15-P25-P30</f>
        <v>7.500000000000003</v>
      </c>
      <c r="Q34" s="111" t="s">
        <v>27</v>
      </c>
      <c r="R34" s="112"/>
      <c r="S34" s="113"/>
    </row>
    <row r="35" spans="1:19" ht="12.75">
      <c r="A35" s="20"/>
      <c r="B35" s="21"/>
      <c r="C35" s="21"/>
      <c r="D35" s="38"/>
      <c r="E35" s="21"/>
      <c r="F35" s="21"/>
      <c r="G35" s="21"/>
      <c r="H35" s="21"/>
      <c r="I35" s="21"/>
      <c r="J35" s="21"/>
      <c r="K35" s="21"/>
      <c r="L35" s="21"/>
      <c r="M35" s="21"/>
      <c r="N35" s="21"/>
      <c r="O35" s="21"/>
      <c r="P35" s="21"/>
      <c r="Q35" s="21"/>
      <c r="R35" s="21"/>
      <c r="S35" s="22"/>
    </row>
    <row r="36" spans="1:19" ht="12.75">
      <c r="A36" s="68" t="s">
        <v>58</v>
      </c>
      <c r="B36" s="69"/>
      <c r="C36" s="70"/>
      <c r="D36" s="25">
        <f>D37+D38</f>
        <v>23.5</v>
      </c>
      <c r="E36" s="25">
        <f>E37+E38</f>
        <v>29.1</v>
      </c>
      <c r="F36" s="25">
        <f aca="true" t="shared" si="7" ref="F36:O36">F37+F38</f>
        <v>26.400000000000002</v>
      </c>
      <c r="G36" s="25">
        <f t="shared" si="7"/>
        <v>24.3</v>
      </c>
      <c r="H36" s="25">
        <f t="shared" si="7"/>
        <v>22.3</v>
      </c>
      <c r="I36" s="25">
        <f t="shared" si="7"/>
        <v>20.3</v>
      </c>
      <c r="J36" s="25">
        <f t="shared" si="7"/>
        <v>17.2</v>
      </c>
      <c r="K36" s="25">
        <f t="shared" si="7"/>
        <v>15.7</v>
      </c>
      <c r="L36" s="25">
        <f t="shared" si="7"/>
        <v>14.5</v>
      </c>
      <c r="M36" s="25">
        <f t="shared" si="7"/>
        <v>12.299999999999999</v>
      </c>
      <c r="N36" s="25">
        <f t="shared" si="7"/>
        <v>9.7</v>
      </c>
      <c r="O36" s="25">
        <f t="shared" si="7"/>
        <v>7.5</v>
      </c>
      <c r="P36" s="25">
        <f>P37+P38</f>
        <v>7.5</v>
      </c>
      <c r="Q36" s="71" t="s">
        <v>69</v>
      </c>
      <c r="R36" s="72"/>
      <c r="S36" s="73"/>
    </row>
    <row r="37" spans="1:19" ht="12.75">
      <c r="A37" s="8"/>
      <c r="B37" s="74" t="s">
        <v>28</v>
      </c>
      <c r="C37" s="75"/>
      <c r="D37" s="26">
        <v>20.4</v>
      </c>
      <c r="E37" s="26">
        <v>23.7</v>
      </c>
      <c r="F37" s="26">
        <v>22.6</v>
      </c>
      <c r="G37" s="26">
        <v>21.6</v>
      </c>
      <c r="H37" s="26">
        <v>20.5</v>
      </c>
      <c r="I37" s="26">
        <v>19.7</v>
      </c>
      <c r="J37" s="26">
        <v>17.2</v>
      </c>
      <c r="K37" s="26">
        <v>15.7</v>
      </c>
      <c r="L37" s="26">
        <v>14.5</v>
      </c>
      <c r="M37" s="26">
        <v>12.2</v>
      </c>
      <c r="N37" s="26">
        <v>9.6</v>
      </c>
      <c r="O37" s="26">
        <v>6.9</v>
      </c>
      <c r="P37" s="26">
        <v>6.9</v>
      </c>
      <c r="Q37" s="76" t="s">
        <v>29</v>
      </c>
      <c r="R37" s="77"/>
      <c r="S37" s="9"/>
    </row>
    <row r="38" spans="1:19" ht="12.75">
      <c r="A38" s="8"/>
      <c r="B38" s="62" t="s">
        <v>30</v>
      </c>
      <c r="C38" s="63"/>
      <c r="D38" s="28">
        <v>3.1</v>
      </c>
      <c r="E38" s="28">
        <v>5.4</v>
      </c>
      <c r="F38" s="28">
        <v>3.8</v>
      </c>
      <c r="G38" s="28">
        <v>2.7</v>
      </c>
      <c r="H38" s="28">
        <v>1.8</v>
      </c>
      <c r="I38" s="28">
        <v>0.6</v>
      </c>
      <c r="J38" s="28">
        <v>0</v>
      </c>
      <c r="K38" s="28">
        <v>0</v>
      </c>
      <c r="L38" s="28">
        <v>0</v>
      </c>
      <c r="M38" s="28">
        <v>0.1</v>
      </c>
      <c r="N38" s="28">
        <v>0.1</v>
      </c>
      <c r="O38" s="28">
        <v>0.6</v>
      </c>
      <c r="P38" s="28">
        <v>0.6</v>
      </c>
      <c r="Q38" s="64" t="s">
        <v>31</v>
      </c>
      <c r="R38" s="65"/>
      <c r="S38" s="9"/>
    </row>
    <row r="39" spans="1:19" ht="12.75">
      <c r="A39" s="21"/>
      <c r="B39" s="21"/>
      <c r="C39" s="21"/>
      <c r="D39" s="21"/>
      <c r="E39" s="21"/>
      <c r="F39" s="21"/>
      <c r="G39" s="21"/>
      <c r="H39" s="21"/>
      <c r="I39" s="21"/>
      <c r="J39" s="21"/>
      <c r="K39" s="21"/>
      <c r="L39" s="21"/>
      <c r="M39" s="21"/>
      <c r="N39" s="21"/>
      <c r="O39" s="21"/>
      <c r="P39" s="21"/>
      <c r="Q39" s="21"/>
      <c r="R39" s="21"/>
      <c r="S39" s="21"/>
    </row>
    <row r="41" spans="1:19" ht="12.75" customHeight="1">
      <c r="A41" s="39" t="s">
        <v>44</v>
      </c>
      <c r="B41" s="15"/>
      <c r="C41" s="40" t="s">
        <v>73</v>
      </c>
      <c r="D41" s="16"/>
      <c r="E41" s="16"/>
      <c r="F41" s="16"/>
      <c r="G41" s="16"/>
      <c r="H41" s="16"/>
      <c r="I41" s="16"/>
      <c r="J41" s="16"/>
      <c r="K41" s="16"/>
      <c r="L41" s="16"/>
      <c r="M41" s="16"/>
      <c r="N41" s="16"/>
      <c r="O41" s="16"/>
      <c r="P41" s="16"/>
      <c r="Q41" s="72"/>
      <c r="R41" s="72"/>
      <c r="S41" s="72"/>
    </row>
    <row r="42" spans="1:19" ht="12.75">
      <c r="A42" s="41"/>
      <c r="B42" s="42"/>
      <c r="C42" s="43" t="s">
        <v>45</v>
      </c>
      <c r="D42" s="16"/>
      <c r="E42" s="16"/>
      <c r="F42" s="16"/>
      <c r="G42" s="16"/>
      <c r="H42" s="16"/>
      <c r="I42" s="16"/>
      <c r="J42" s="16"/>
      <c r="K42" s="16"/>
      <c r="L42" s="16"/>
      <c r="M42" s="16"/>
      <c r="N42" s="16"/>
      <c r="O42" s="16"/>
      <c r="P42" s="16"/>
      <c r="Q42" s="114"/>
      <c r="R42" s="114"/>
      <c r="S42" s="16"/>
    </row>
    <row r="43" spans="1:19" ht="12.75">
      <c r="A43" s="44" t="s">
        <v>46</v>
      </c>
      <c r="B43" s="42"/>
      <c r="C43" s="45" t="s">
        <v>52</v>
      </c>
      <c r="D43" s="16"/>
      <c r="E43" s="16"/>
      <c r="F43" s="16"/>
      <c r="G43" s="16"/>
      <c r="H43" s="16"/>
      <c r="I43" s="16"/>
      <c r="J43" s="16"/>
      <c r="K43" s="16"/>
      <c r="L43" s="16"/>
      <c r="M43" s="16"/>
      <c r="N43" s="16"/>
      <c r="O43" s="16"/>
      <c r="P43" s="16"/>
      <c r="Q43" s="114"/>
      <c r="R43" s="114"/>
      <c r="S43" s="16"/>
    </row>
    <row r="44" spans="1:19" ht="12.75">
      <c r="A44" s="42"/>
      <c r="B44" s="42"/>
      <c r="C44" s="43" t="s">
        <v>54</v>
      </c>
      <c r="D44" s="16"/>
      <c r="E44" s="16"/>
      <c r="F44" s="16"/>
      <c r="G44" s="16"/>
      <c r="H44" s="16"/>
      <c r="I44" s="16"/>
      <c r="J44" s="16"/>
      <c r="K44" s="16"/>
      <c r="L44" s="16"/>
      <c r="M44" s="16"/>
      <c r="N44" s="16"/>
      <c r="O44" s="16"/>
      <c r="P44" s="16"/>
      <c r="Q44" s="114"/>
      <c r="R44" s="114"/>
      <c r="S44" s="16"/>
    </row>
    <row r="45" spans="1:19" ht="12.75">
      <c r="A45" s="42"/>
      <c r="B45" s="42"/>
      <c r="C45" s="46" t="s">
        <v>53</v>
      </c>
      <c r="D45" s="16"/>
      <c r="E45" s="16"/>
      <c r="F45" s="16"/>
      <c r="G45" s="16"/>
      <c r="H45" s="16"/>
      <c r="I45" s="16"/>
      <c r="J45" s="16"/>
      <c r="K45" s="16"/>
      <c r="L45" s="16"/>
      <c r="M45" s="16"/>
      <c r="N45" s="16"/>
      <c r="O45" s="16"/>
      <c r="P45" s="16"/>
      <c r="Q45" s="114"/>
      <c r="R45" s="114"/>
      <c r="S45" s="16"/>
    </row>
    <row r="46" spans="1:19" ht="12.75">
      <c r="A46" s="39" t="s">
        <v>47</v>
      </c>
      <c r="B46" s="42"/>
      <c r="C46" s="47" t="s">
        <v>48</v>
      </c>
      <c r="D46" s="16"/>
      <c r="E46" s="16"/>
      <c r="F46" s="16"/>
      <c r="G46" s="48" t="s">
        <v>78</v>
      </c>
      <c r="I46" s="49">
        <v>0</v>
      </c>
      <c r="J46" s="45" t="s">
        <v>79</v>
      </c>
      <c r="K46" s="16"/>
      <c r="L46" s="16"/>
      <c r="M46" s="16"/>
      <c r="N46" s="16"/>
      <c r="O46" s="16"/>
      <c r="P46" s="16"/>
      <c r="Q46" s="114"/>
      <c r="R46" s="114"/>
      <c r="S46" s="16"/>
    </row>
    <row r="47" spans="1:10" ht="12.75">
      <c r="A47" s="42"/>
      <c r="G47" s="58" t="s">
        <v>49</v>
      </c>
      <c r="I47" s="49">
        <v>0</v>
      </c>
      <c r="J47" s="45" t="s">
        <v>50</v>
      </c>
    </row>
    <row r="48" spans="1:10" ht="12.75">
      <c r="A48" s="42"/>
      <c r="G48" s="57" t="s">
        <v>80</v>
      </c>
      <c r="I48" s="49" t="s">
        <v>81</v>
      </c>
      <c r="J48" s="45" t="s">
        <v>50</v>
      </c>
    </row>
    <row r="49" spans="1:3" ht="12.75">
      <c r="A49" s="50" t="s">
        <v>51</v>
      </c>
      <c r="C49" s="43" t="s">
        <v>61</v>
      </c>
    </row>
  </sheetData>
  <mergeCells count="64">
    <mergeCell ref="Q43:R43"/>
    <mergeCell ref="Q44:R44"/>
    <mergeCell ref="Q45:R45"/>
    <mergeCell ref="Q46:R46"/>
    <mergeCell ref="A34:C34"/>
    <mergeCell ref="Q34:S34"/>
    <mergeCell ref="Q41:S41"/>
    <mergeCell ref="Q42:R42"/>
    <mergeCell ref="B38:C38"/>
    <mergeCell ref="Q38:R38"/>
    <mergeCell ref="B32:C32"/>
    <mergeCell ref="Q32:R32"/>
    <mergeCell ref="A33:C33"/>
    <mergeCell ref="Q33:S33"/>
    <mergeCell ref="O4:O6"/>
    <mergeCell ref="Q4:S6"/>
    <mergeCell ref="A9:C9"/>
    <mergeCell ref="A11:C11"/>
    <mergeCell ref="Q11:S11"/>
    <mergeCell ref="K4:K6"/>
    <mergeCell ref="L4:L6"/>
    <mergeCell ref="M4:M6"/>
    <mergeCell ref="N4:N6"/>
    <mergeCell ref="A8:C8"/>
    <mergeCell ref="D1:P1"/>
    <mergeCell ref="Q1:S1"/>
    <mergeCell ref="A4:C6"/>
    <mergeCell ref="D4:D6"/>
    <mergeCell ref="E4:E6"/>
    <mergeCell ref="F4:F6"/>
    <mergeCell ref="G4:G6"/>
    <mergeCell ref="H4:H6"/>
    <mergeCell ref="I4:I6"/>
    <mergeCell ref="J4:J6"/>
    <mergeCell ref="Q8:S8"/>
    <mergeCell ref="Q9:S9"/>
    <mergeCell ref="Q10:S10"/>
    <mergeCell ref="B12:C12"/>
    <mergeCell ref="Q12:R12"/>
    <mergeCell ref="B13:C13"/>
    <mergeCell ref="Q13:R13"/>
    <mergeCell ref="A15:C15"/>
    <mergeCell ref="Q15:S15"/>
    <mergeCell ref="B16:C16"/>
    <mergeCell ref="Q16:R16"/>
    <mergeCell ref="B20:C20"/>
    <mergeCell ref="Q20:R20"/>
    <mergeCell ref="Q24:S24"/>
    <mergeCell ref="B25:C25"/>
    <mergeCell ref="Q25:R25"/>
    <mergeCell ref="B21:C21"/>
    <mergeCell ref="Q21:R21"/>
    <mergeCell ref="B22:C22"/>
    <mergeCell ref="Q22:R22"/>
    <mergeCell ref="A2:S2"/>
    <mergeCell ref="A36:C36"/>
    <mergeCell ref="Q36:S36"/>
    <mergeCell ref="B37:C37"/>
    <mergeCell ref="Q37:R37"/>
    <mergeCell ref="A30:C30"/>
    <mergeCell ref="Q30:S30"/>
    <mergeCell ref="B31:C31"/>
    <mergeCell ref="Q31:R31"/>
    <mergeCell ref="A24:C24"/>
  </mergeCells>
  <printOptions/>
  <pageMargins left="0.7874015748031497" right="0" top="0.984251968503937" bottom="0.984251968503937" header="0.5118110236220472" footer="0.5118110236220472"/>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madeliedj</cp:lastModifiedBy>
  <cp:lastPrinted>2003-11-25T09:13:04Z</cp:lastPrinted>
  <dcterms:created xsi:type="dcterms:W3CDTF">2002-12-13T12:45:05Z</dcterms:created>
  <dcterms:modified xsi:type="dcterms:W3CDTF">2003-11-25T12:53:48Z</dcterms:modified>
  <cp:category/>
  <cp:version/>
  <cp:contentType/>
  <cp:contentStatus/>
</cp:coreProperties>
</file>