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<sst xmlns="http://schemas.openxmlformats.org/spreadsheetml/2006/main" count="203" uniqueCount="127">
  <si>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</si>
  <si>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</si>
  <si>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</si>
  <si>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</si>
  <si>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</si>
  <si>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</si>
  <si>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</si>
  <si>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</si>
  <si>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Human Consumption</t>
  </si>
  <si>
    <t>Menslike verbruik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</si>
  <si>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</si>
  <si>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</si>
  <si>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</si>
  <si>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</si>
  <si>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</si>
  <si>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</si>
  <si>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</si>
  <si>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Storers, traders</t>
  </si>
  <si>
    <t>Opbergers, handelaars</t>
  </si>
  <si>
    <t>Processors</t>
  </si>
  <si>
    <t>Verwerkers</t>
  </si>
  <si>
    <t>Opening Stock</t>
  </si>
  <si>
    <t>Beginvoorraad</t>
  </si>
  <si>
    <t>Imported</t>
  </si>
  <si>
    <t>Ingevoer</t>
  </si>
  <si>
    <t>African countries</t>
  </si>
  <si>
    <t>Other countries</t>
  </si>
  <si>
    <t>Harbours</t>
  </si>
  <si>
    <t>Grensposte</t>
  </si>
  <si>
    <t>Hawens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</si>
  <si>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</si>
  <si>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</si>
  <si>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</si>
  <si>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</si>
  <si>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</si>
  <si>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</si>
  <si>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</si>
  <si>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</si>
  <si>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</si>
  <si>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Monthly announcement of information/Maandelikse bekendmaking van inligting (1)</t>
  </si>
  <si>
    <t>Mar/Mrt 2004</t>
  </si>
  <si>
    <t>Processed for the local market:</t>
  </si>
  <si>
    <t>Verwerk vir die binnelandse mark:</t>
  </si>
  <si>
    <t>ton (On request of the industry./Op versoek van die bedryf.)</t>
  </si>
  <si>
    <t>May/Mei 2004</t>
  </si>
  <si>
    <t xml:space="preserve"> Jun 2004</t>
  </si>
  <si>
    <t xml:space="preserve"> Jul 2004</t>
  </si>
  <si>
    <t xml:space="preserve"> Aug 2004</t>
  </si>
  <si>
    <t xml:space="preserve"> Sep 2004</t>
  </si>
  <si>
    <t>1 May/Mei 2004</t>
  </si>
  <si>
    <t>1 Jun 2004</t>
  </si>
  <si>
    <t>1 Jul 2004</t>
  </si>
  <si>
    <t>1 Aug 2004</t>
  </si>
  <si>
    <t>1 Sep 2004</t>
  </si>
  <si>
    <t>31 May/Mei 2004</t>
  </si>
  <si>
    <t>30 Jun 2004</t>
  </si>
  <si>
    <t>31 Jul 2004</t>
  </si>
  <si>
    <t>31 Aug 2004</t>
  </si>
  <si>
    <t>30 Sep 2004</t>
  </si>
  <si>
    <t>Oct/Okt 2003</t>
  </si>
  <si>
    <t xml:space="preserve"> Nov 2003</t>
  </si>
  <si>
    <t>Dec/Des 2003</t>
  </si>
  <si>
    <t xml:space="preserve"> Jan 2004</t>
  </si>
  <si>
    <t xml:space="preserve"> Feb 2004</t>
  </si>
  <si>
    <t xml:space="preserve"> Apr 2004</t>
  </si>
  <si>
    <t>Human</t>
  </si>
  <si>
    <t>Feed</t>
  </si>
  <si>
    <t>Menslik</t>
  </si>
  <si>
    <t>Voer</t>
  </si>
  <si>
    <t>1 Oct/Okt 2003</t>
  </si>
  <si>
    <t>1 Nov 2003</t>
  </si>
  <si>
    <t>1 Dec/Des 2003</t>
  </si>
  <si>
    <t>1 Jan 2004</t>
  </si>
  <si>
    <t>1 Mar/Mrt 2004</t>
  </si>
  <si>
    <t>Animal Feed</t>
  </si>
  <si>
    <t>Dierevoer</t>
  </si>
  <si>
    <t>Ander lande</t>
  </si>
  <si>
    <t xml:space="preserve">Net dispatches(+)/receipts(-) </t>
  </si>
  <si>
    <t>31 Oct/Okt 2003</t>
  </si>
  <si>
    <t>30 Nov 2003</t>
  </si>
  <si>
    <t>31 Dec/Des 2003</t>
  </si>
  <si>
    <t>31 Jan 2004</t>
  </si>
  <si>
    <t>29 Feb 2004</t>
  </si>
  <si>
    <t>31 Mar/Mrt 2004</t>
  </si>
  <si>
    <t>30 Apr 2004</t>
  </si>
  <si>
    <t>Exported</t>
  </si>
  <si>
    <t>Uitgevoer</t>
  </si>
  <si>
    <t>Stock surplus(-)/deficit(+)</t>
  </si>
  <si>
    <t>Aug 2003</t>
  </si>
  <si>
    <t>Sep 2003</t>
  </si>
  <si>
    <t>Seed for planting purposes</t>
  </si>
  <si>
    <t>(g) Stock stored at: (4)</t>
  </si>
  <si>
    <t xml:space="preserve"> 1 Feb 2004</t>
  </si>
  <si>
    <t xml:space="preserve"> 1 Apr 2004</t>
  </si>
  <si>
    <t>Saad vir plantdoeleindes</t>
  </si>
  <si>
    <t>Afrika-lande</t>
  </si>
  <si>
    <t>Whole barley</t>
  </si>
  <si>
    <t>Heelgars</t>
  </si>
  <si>
    <t>(i) Imports destined for exports not included in the above information</t>
  </si>
  <si>
    <t>(i) Invoere bestem vir uitvoere nie ingesluit in inligting hierbo nie</t>
  </si>
  <si>
    <t>Voorraad surplus(-)/ tekort(+)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</si>
  <si>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</si>
  <si>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</si>
  <si>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</si>
  <si>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</si>
  <si>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</si>
  <si>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Eindvoorraad</t>
  </si>
  <si>
    <t>Closing Stock</t>
  </si>
  <si>
    <t>(g) Voorraad geberg by: (4)</t>
  </si>
  <si>
    <t>Lewerings direk vanaf plase (i)</t>
  </si>
  <si>
    <t>Deliveries directly from farms (i)</t>
  </si>
  <si>
    <t>Produkte (ii)</t>
  </si>
  <si>
    <t>BARLEY/GARS</t>
  </si>
  <si>
    <t>(h) Barley malt imported (ii)</t>
  </si>
  <si>
    <t xml:space="preserve">Products (ii) </t>
  </si>
  <si>
    <t>(h) Garsmout ingevoer (ii)</t>
  </si>
  <si>
    <t>(d) Uitvoere(3)</t>
  </si>
  <si>
    <t>Oct/Okt 2003 - Sep 2004</t>
  </si>
  <si>
    <t>238 389</t>
  </si>
  <si>
    <t>(iii)</t>
  </si>
  <si>
    <t>Surplus(-)/Deficit(+)(iii)</t>
  </si>
  <si>
    <t>Surplus(-)/Tekort(+) (iii)</t>
  </si>
  <si>
    <t>SMI-112004</t>
  </si>
  <si>
    <t>2004/11/25</t>
  </si>
  <si>
    <t>2003/2004 Year(Oct - Sep)FINAL/2003/2004 Jaar(Okt - Sep)FINAAL (2)</t>
  </si>
  <si>
    <t>Prog Oct/Okt 2003 - Sep 2004</t>
  </si>
  <si>
    <t xml:space="preserve">The surplus/deficit figures are partly due to barley dispatched as animal feed but received and utilised as human consumption and vice versa./Die surplus/tekort syfers is gedeeltelik as gevolg van gars versend as dierevoer maar wat ontvang en aangewend is as menslike verbruik en vice versa. 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</si>
</sst>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ill="1" applyAlignment="1">
      <alignment horizontal="left" indent="3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Border="1" applyAlignment="1">
      <alignment horizontal="left" wrapText="1" indent="3"/>
    </xf>
    <xf numFmtId="0" fontId="0" fillId="0" borderId="0" xfId="0" applyFont="1" applyFill="1" applyBorder="1" applyAlignment="1">
      <alignment horizontal="left" wrapText="1"/>
    </xf>
    <xf numFmtId="17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 horizontal="left" vertical="center" wrapText="1" indent="3"/>
    </xf>
    <xf numFmtId="175" fontId="0" fillId="0" borderId="0" xfId="0" applyNumberFormat="1" applyFont="1" applyAlignment="1">
      <alignment horizontal="left" indent="3"/>
    </xf>
    <xf numFmtId="175" fontId="0" fillId="0" borderId="1" xfId="0" applyNumberFormat="1" applyFont="1" applyBorder="1" applyAlignment="1">
      <alignment horizontal="right" vertical="center" wrapText="1"/>
    </xf>
    <xf numFmtId="175" fontId="0" fillId="0" borderId="0" xfId="0" applyNumberFormat="1" applyFont="1" applyBorder="1" applyAlignment="1">
      <alignment horizontal="left" vertical="center" wrapText="1" indent="3"/>
    </xf>
    <xf numFmtId="175" fontId="0" fillId="0" borderId="2" xfId="0" applyNumberFormat="1" applyFont="1" applyBorder="1" applyAlignment="1">
      <alignment horizontal="right" vertical="center" wrapText="1"/>
    </xf>
    <xf numFmtId="175" fontId="0" fillId="0" borderId="3" xfId="0" applyNumberFormat="1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2" xfId="0" applyFont="1" applyFill="1" applyBorder="1" applyAlignment="1">
      <alignment horizontal="left" vertical="center" wrapText="1"/>
    </xf>
    <xf numFmtId="175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indent="3"/>
    </xf>
    <xf numFmtId="175" fontId="0" fillId="0" borderId="5" xfId="0" applyNumberFormat="1" applyFont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wrapText="1" indent="3"/>
    </xf>
    <xf numFmtId="175" fontId="0" fillId="0" borderId="0" xfId="0" applyNumberFormat="1" applyFont="1" applyFill="1" applyAlignment="1">
      <alignment horizontal="left" indent="3"/>
    </xf>
    <xf numFmtId="175" fontId="0" fillId="0" borderId="8" xfId="0" applyNumberFormat="1" applyFont="1" applyBorder="1" applyAlignment="1">
      <alignment horizontal="left" indent="3"/>
    </xf>
    <xf numFmtId="175" fontId="0" fillId="0" borderId="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175" fontId="0" fillId="0" borderId="9" xfId="0" applyNumberFormat="1" applyFont="1" applyBorder="1" applyAlignment="1">
      <alignment horizontal="right" vertical="center" wrapText="1"/>
    </xf>
    <xf numFmtId="175" fontId="0" fillId="0" borderId="10" xfId="0" applyNumberFormat="1" applyFont="1" applyBorder="1" applyAlignment="1">
      <alignment horizontal="right" vertical="center" wrapText="1"/>
    </xf>
    <xf numFmtId="175" fontId="0" fillId="0" borderId="11" xfId="0" applyNumberFormat="1" applyFont="1" applyBorder="1" applyAlignment="1">
      <alignment horizontal="right" vertical="center" wrapText="1"/>
    </xf>
    <xf numFmtId="175" fontId="0" fillId="0" borderId="3" xfId="0" applyNumberFormat="1" applyFont="1" applyFill="1" applyBorder="1" applyAlignment="1">
      <alignment horizontal="right" vertical="center" wrapText="1"/>
    </xf>
    <xf numFmtId="175" fontId="0" fillId="0" borderId="12" xfId="0" applyNumberFormat="1" applyFont="1" applyBorder="1" applyAlignment="1">
      <alignment horizontal="right" vertical="center" wrapText="1"/>
    </xf>
    <xf numFmtId="175" fontId="0" fillId="0" borderId="13" xfId="0" applyNumberFormat="1" applyFont="1" applyBorder="1" applyAlignment="1">
      <alignment horizontal="right" vertical="center" wrapText="1"/>
    </xf>
    <xf numFmtId="175" fontId="0" fillId="0" borderId="14" xfId="0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 vertical="center" wrapText="1"/>
    </xf>
    <xf numFmtId="175" fontId="0" fillId="0" borderId="15" xfId="0" applyNumberFormat="1" applyFont="1" applyBorder="1" applyAlignment="1">
      <alignment horizontal="right" vertical="center" wrapText="1"/>
    </xf>
    <xf numFmtId="175" fontId="0" fillId="0" borderId="16" xfId="0" applyNumberFormat="1" applyFont="1" applyBorder="1" applyAlignment="1">
      <alignment horizontal="right" vertical="center" wrapText="1"/>
    </xf>
    <xf numFmtId="175" fontId="0" fillId="0" borderId="5" xfId="0" applyNumberFormat="1" applyFont="1" applyFill="1" applyBorder="1" applyAlignment="1">
      <alignment horizontal="right" vertical="center" wrapText="1"/>
    </xf>
    <xf numFmtId="175" fontId="0" fillId="0" borderId="4" xfId="0" applyNumberFormat="1" applyFont="1" applyBorder="1" applyAlignment="1">
      <alignment horizontal="right" vertical="center" wrapText="1"/>
    </xf>
    <xf numFmtId="175" fontId="0" fillId="0" borderId="17" xfId="0" applyNumberFormat="1" applyFont="1" applyBorder="1" applyAlignment="1">
      <alignment horizontal="right" vertical="center" wrapText="1"/>
    </xf>
    <xf numFmtId="175" fontId="0" fillId="0" borderId="6" xfId="0" applyNumberFormat="1" applyFont="1" applyFill="1" applyBorder="1" applyAlignment="1">
      <alignment horizontal="right" vertical="center" wrapText="1"/>
    </xf>
    <xf numFmtId="175" fontId="0" fillId="0" borderId="18" xfId="0" applyNumberFormat="1" applyFont="1" applyBorder="1" applyAlignment="1">
      <alignment horizontal="right" vertical="center" wrapText="1"/>
    </xf>
    <xf numFmtId="175" fontId="0" fillId="0" borderId="19" xfId="0" applyNumberFormat="1" applyFont="1" applyBorder="1" applyAlignment="1">
      <alignment horizontal="right" vertical="center" wrapText="1"/>
    </xf>
    <xf numFmtId="175" fontId="0" fillId="0" borderId="20" xfId="0" applyNumberFormat="1" applyFont="1" applyBorder="1" applyAlignment="1">
      <alignment horizontal="right" vertical="center" wrapText="1"/>
    </xf>
    <xf numFmtId="175" fontId="0" fillId="0" borderId="21" xfId="0" applyNumberFormat="1" applyFont="1" applyFill="1" applyBorder="1" applyAlignment="1">
      <alignment vertical="center"/>
    </xf>
    <xf numFmtId="175" fontId="0" fillId="0" borderId="22" xfId="0" applyNumberFormat="1" applyFont="1" applyFill="1" applyBorder="1" applyAlignment="1">
      <alignment vertical="center"/>
    </xf>
    <xf numFmtId="175" fontId="0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 wrapText="1"/>
    </xf>
    <xf numFmtId="175" fontId="0" fillId="0" borderId="13" xfId="0" applyNumberFormat="1" applyFont="1" applyFill="1" applyBorder="1" applyAlignment="1">
      <alignment vertical="center"/>
    </xf>
    <xf numFmtId="175" fontId="0" fillId="0" borderId="26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175" fontId="0" fillId="0" borderId="1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left" vertical="center" wrapText="1" indent="3"/>
    </xf>
    <xf numFmtId="0" fontId="6" fillId="0" borderId="30" xfId="0" applyFont="1" applyFill="1" applyBorder="1" applyAlignment="1">
      <alignment horizontal="left" vertical="center" wrapText="1"/>
    </xf>
    <xf numFmtId="175" fontId="0" fillId="0" borderId="31" xfId="0" applyNumberFormat="1" applyFont="1" applyFill="1" applyBorder="1" applyAlignment="1">
      <alignment vertical="center"/>
    </xf>
    <xf numFmtId="175" fontId="0" fillId="0" borderId="31" xfId="0" applyNumberFormat="1" applyFont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75" fontId="0" fillId="0" borderId="32" xfId="0" applyNumberFormat="1" applyFont="1" applyBorder="1" applyAlignment="1">
      <alignment horizontal="right" vertical="center" wrapText="1"/>
    </xf>
    <xf numFmtId="175" fontId="0" fillId="0" borderId="33" xfId="0" applyNumberFormat="1" applyFont="1" applyBorder="1" applyAlignment="1">
      <alignment horizontal="right" vertical="center" wrapText="1"/>
    </xf>
    <xf numFmtId="175" fontId="0" fillId="0" borderId="29" xfId="0" applyNumberFormat="1" applyFont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 indent="3"/>
    </xf>
    <xf numFmtId="175" fontId="0" fillId="0" borderId="7" xfId="0" applyNumberFormat="1" applyFont="1" applyBorder="1" applyAlignment="1">
      <alignment horizontal="left" vertical="center" wrapText="1" indent="3"/>
    </xf>
    <xf numFmtId="0" fontId="4" fillId="0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75" fontId="0" fillId="0" borderId="23" xfId="0" applyNumberFormat="1" applyFont="1" applyBorder="1" applyAlignment="1">
      <alignment horizontal="right" vertical="center" wrapText="1"/>
    </xf>
    <xf numFmtId="175" fontId="0" fillId="0" borderId="27" xfId="0" applyNumberFormat="1" applyFont="1" applyBorder="1" applyAlignment="1">
      <alignment horizontal="right" vertical="center" wrapText="1"/>
    </xf>
    <xf numFmtId="175" fontId="0" fillId="0" borderId="34" xfId="0" applyNumberFormat="1" applyFont="1" applyBorder="1" applyAlignment="1">
      <alignment horizontal="right" vertical="center" wrapText="1"/>
    </xf>
    <xf numFmtId="175" fontId="0" fillId="0" borderId="23" xfId="0" applyNumberFormat="1" applyFont="1" applyFill="1" applyBorder="1" applyAlignment="1">
      <alignment horizontal="right" vertical="center" wrapText="1"/>
    </xf>
    <xf numFmtId="175" fontId="0" fillId="0" borderId="27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 indent="3"/>
    </xf>
    <xf numFmtId="175" fontId="0" fillId="0" borderId="5" xfId="0" applyNumberFormat="1" applyFont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 indent="3"/>
    </xf>
    <xf numFmtId="175" fontId="0" fillId="0" borderId="1" xfId="0" applyNumberFormat="1" applyFont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 indent="3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indent="3"/>
    </xf>
    <xf numFmtId="0" fontId="0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right" vertical="center" wrapText="1"/>
    </xf>
    <xf numFmtId="175" fontId="0" fillId="0" borderId="7" xfId="0" applyNumberFormat="1" applyFont="1" applyFill="1" applyBorder="1" applyAlignment="1" quotePrefix="1">
      <alignment horizontal="center" vertical="center" wrapText="1"/>
    </xf>
    <xf numFmtId="175" fontId="0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right" vertical="center" wrapText="1"/>
    </xf>
    <xf numFmtId="175" fontId="0" fillId="0" borderId="7" xfId="0" applyNumberFormat="1" applyFont="1" applyBorder="1" applyAlignment="1" quotePrefix="1">
      <alignment horizontal="center" vertical="center" wrapText="1"/>
    </xf>
    <xf numFmtId="175" fontId="0" fillId="0" borderId="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5" fontId="0" fillId="0" borderId="36" xfId="0" applyNumberFormat="1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5" fillId="0" borderId="4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8" xfId="0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zoomScale="75" zoomScaleNormal="75" workbookViewId="0" topLeftCell="A1">
      <selection activeCell="D2" sqref="D1:AP2"/>
    </sheetView>
  </sheetViews>
  <sheetFormatPr defaultColWidth="9.140625" defaultRowHeight="12.75"/>
  <cols>
    <col min="1" max="1" width="3.57421875" style="1" customWidth="1"/>
    <col min="2" max="2" width="1.1484375" style="1" customWidth="1"/>
    <col min="3" max="3" width="30.28125" style="1" customWidth="1"/>
    <col min="4" max="42" width="9.140625" style="1" customWidth="1"/>
    <col min="43" max="43" width="36.8515625" style="4" customWidth="1"/>
    <col min="44" max="44" width="1.1484375" style="4" customWidth="1"/>
    <col min="45" max="45" width="2.421875" style="4" customWidth="1"/>
    <col min="46" max="46" width="11.00390625" style="1" bestFit="1" customWidth="1"/>
    <col min="47" max="47" width="9.7109375" style="1" bestFit="1" customWidth="1"/>
    <col min="48" max="48" width="11.421875" style="1" customWidth="1"/>
    <col min="49" max="16384" width="9.140625" style="1" customWidth="1"/>
  </cols>
  <sheetData>
    <row r="1" spans="1:45" ht="19.5" customHeight="1">
      <c r="A1" s="185"/>
      <c r="B1" s="186"/>
      <c r="C1" s="187"/>
      <c r="D1" s="182" t="s">
        <v>112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4"/>
      <c r="AQ1" s="194" t="s">
        <v>122</v>
      </c>
      <c r="AR1" s="195"/>
      <c r="AS1" s="196"/>
    </row>
    <row r="2" spans="1:45" ht="19.5" customHeight="1">
      <c r="A2" s="188"/>
      <c r="B2" s="189"/>
      <c r="C2" s="190"/>
      <c r="D2" s="205" t="s">
        <v>39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7"/>
      <c r="AQ2" s="197"/>
      <c r="AR2" s="198"/>
      <c r="AS2" s="199"/>
    </row>
    <row r="3" spans="1:45" ht="19.5" customHeight="1">
      <c r="A3" s="188"/>
      <c r="B3" s="189"/>
      <c r="C3" s="190"/>
      <c r="D3" s="208" t="s">
        <v>124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10"/>
      <c r="AQ3" s="197"/>
      <c r="AR3" s="198"/>
      <c r="AS3" s="199"/>
    </row>
    <row r="4" spans="1:45" ht="15" customHeight="1">
      <c r="A4" s="188"/>
      <c r="B4" s="189"/>
      <c r="C4" s="190"/>
      <c r="D4" s="211" t="s">
        <v>35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3"/>
      <c r="AQ4" s="197"/>
      <c r="AR4" s="198"/>
      <c r="AS4" s="199"/>
    </row>
    <row r="5" spans="1:45" s="6" customFormat="1" ht="15" customHeight="1">
      <c r="A5" s="188"/>
      <c r="B5" s="189"/>
      <c r="C5" s="190"/>
      <c r="D5" s="168" t="s">
        <v>59</v>
      </c>
      <c r="E5" s="169"/>
      <c r="F5" s="170"/>
      <c r="G5" s="168" t="s">
        <v>60</v>
      </c>
      <c r="H5" s="169"/>
      <c r="I5" s="170"/>
      <c r="J5" s="168" t="s">
        <v>61</v>
      </c>
      <c r="K5" s="169"/>
      <c r="L5" s="170"/>
      <c r="M5" s="168" t="s">
        <v>62</v>
      </c>
      <c r="N5" s="169"/>
      <c r="O5" s="170"/>
      <c r="P5" s="168" t="s">
        <v>63</v>
      </c>
      <c r="Q5" s="169"/>
      <c r="R5" s="170"/>
      <c r="S5" s="168" t="s">
        <v>40</v>
      </c>
      <c r="T5" s="169"/>
      <c r="U5" s="170"/>
      <c r="V5" s="168" t="s">
        <v>64</v>
      </c>
      <c r="W5" s="169"/>
      <c r="X5" s="170"/>
      <c r="Y5" s="168" t="s">
        <v>44</v>
      </c>
      <c r="Z5" s="169"/>
      <c r="AA5" s="170"/>
      <c r="AB5" s="168" t="s">
        <v>45</v>
      </c>
      <c r="AC5" s="169"/>
      <c r="AD5" s="170"/>
      <c r="AE5" s="168" t="s">
        <v>46</v>
      </c>
      <c r="AF5" s="169"/>
      <c r="AG5" s="170"/>
      <c r="AH5" s="168" t="s">
        <v>47</v>
      </c>
      <c r="AI5" s="169"/>
      <c r="AJ5" s="170"/>
      <c r="AK5" s="168"/>
      <c r="AL5" s="203"/>
      <c r="AM5" s="204"/>
      <c r="AN5" s="168" t="s">
        <v>0</v>
      </c>
      <c r="AO5" s="169"/>
      <c r="AP5" s="170"/>
      <c r="AQ5" s="174" t="s">
        <v>123</v>
      </c>
      <c r="AR5" s="175"/>
      <c r="AS5" s="176"/>
    </row>
    <row r="6" spans="1:45" s="6" customFormat="1" ht="15" customHeight="1">
      <c r="A6" s="188"/>
      <c r="B6" s="189"/>
      <c r="C6" s="190"/>
      <c r="D6" s="171"/>
      <c r="E6" s="172"/>
      <c r="F6" s="173"/>
      <c r="G6" s="171"/>
      <c r="H6" s="172"/>
      <c r="I6" s="173"/>
      <c r="J6" s="171"/>
      <c r="K6" s="172"/>
      <c r="L6" s="173"/>
      <c r="M6" s="171"/>
      <c r="N6" s="172"/>
      <c r="O6" s="173"/>
      <c r="P6" s="171"/>
      <c r="Q6" s="172"/>
      <c r="R6" s="173"/>
      <c r="S6" s="171"/>
      <c r="T6" s="172"/>
      <c r="U6" s="173"/>
      <c r="V6" s="171"/>
      <c r="W6" s="172"/>
      <c r="X6" s="173"/>
      <c r="Y6" s="171"/>
      <c r="Z6" s="172"/>
      <c r="AA6" s="173"/>
      <c r="AB6" s="171"/>
      <c r="AC6" s="172"/>
      <c r="AD6" s="173"/>
      <c r="AE6" s="171"/>
      <c r="AF6" s="172"/>
      <c r="AG6" s="173"/>
      <c r="AH6" s="171"/>
      <c r="AI6" s="172"/>
      <c r="AJ6" s="173"/>
      <c r="AK6" s="200" t="s">
        <v>48</v>
      </c>
      <c r="AL6" s="201"/>
      <c r="AM6" s="202"/>
      <c r="AN6" s="181" t="s">
        <v>117</v>
      </c>
      <c r="AO6" s="172"/>
      <c r="AP6" s="173"/>
      <c r="AQ6" s="177"/>
      <c r="AR6" s="175"/>
      <c r="AS6" s="176"/>
    </row>
    <row r="7" spans="1:45" s="6" customFormat="1" ht="15" customHeight="1">
      <c r="A7" s="188"/>
      <c r="B7" s="189"/>
      <c r="C7" s="190"/>
      <c r="D7" s="102" t="s">
        <v>65</v>
      </c>
      <c r="E7" s="102" t="s">
        <v>66</v>
      </c>
      <c r="F7" s="102" t="s">
        <v>1</v>
      </c>
      <c r="G7" s="102" t="s">
        <v>65</v>
      </c>
      <c r="H7" s="102" t="s">
        <v>66</v>
      </c>
      <c r="I7" s="102" t="s">
        <v>1</v>
      </c>
      <c r="J7" s="102" t="s">
        <v>65</v>
      </c>
      <c r="K7" s="102" t="s">
        <v>66</v>
      </c>
      <c r="L7" s="102" t="s">
        <v>1</v>
      </c>
      <c r="M7" s="102" t="s">
        <v>65</v>
      </c>
      <c r="N7" s="102" t="s">
        <v>66</v>
      </c>
      <c r="O7" s="102" t="s">
        <v>1</v>
      </c>
      <c r="P7" s="102" t="s">
        <v>65</v>
      </c>
      <c r="Q7" s="102" t="s">
        <v>66</v>
      </c>
      <c r="R7" s="102" t="s">
        <v>1</v>
      </c>
      <c r="S7" s="102" t="s">
        <v>65</v>
      </c>
      <c r="T7" s="102" t="s">
        <v>66</v>
      </c>
      <c r="U7" s="102" t="s">
        <v>1</v>
      </c>
      <c r="V7" s="102" t="s">
        <v>65</v>
      </c>
      <c r="W7" s="102" t="s">
        <v>66</v>
      </c>
      <c r="X7" s="102" t="s">
        <v>1</v>
      </c>
      <c r="Y7" s="102" t="s">
        <v>65</v>
      </c>
      <c r="Z7" s="102" t="s">
        <v>66</v>
      </c>
      <c r="AA7" s="102" t="s">
        <v>1</v>
      </c>
      <c r="AB7" s="102" t="s">
        <v>65</v>
      </c>
      <c r="AC7" s="102" t="s">
        <v>66</v>
      </c>
      <c r="AD7" s="102" t="s">
        <v>1</v>
      </c>
      <c r="AE7" s="102" t="s">
        <v>65</v>
      </c>
      <c r="AF7" s="102" t="s">
        <v>66</v>
      </c>
      <c r="AG7" s="102" t="s">
        <v>1</v>
      </c>
      <c r="AH7" s="102" t="s">
        <v>65</v>
      </c>
      <c r="AI7" s="102" t="s">
        <v>66</v>
      </c>
      <c r="AJ7" s="102" t="s">
        <v>1</v>
      </c>
      <c r="AK7" s="102" t="s">
        <v>65</v>
      </c>
      <c r="AL7" s="102" t="s">
        <v>66</v>
      </c>
      <c r="AM7" s="102" t="s">
        <v>1</v>
      </c>
      <c r="AN7" s="102" t="s">
        <v>65</v>
      </c>
      <c r="AO7" s="102" t="s">
        <v>66</v>
      </c>
      <c r="AP7" s="102" t="s">
        <v>1</v>
      </c>
      <c r="AQ7" s="177"/>
      <c r="AR7" s="175"/>
      <c r="AS7" s="176"/>
    </row>
    <row r="8" spans="1:45" s="6" customFormat="1" ht="15" customHeight="1">
      <c r="A8" s="191"/>
      <c r="B8" s="192"/>
      <c r="C8" s="193"/>
      <c r="D8" s="103" t="s">
        <v>67</v>
      </c>
      <c r="E8" s="103" t="s">
        <v>68</v>
      </c>
      <c r="F8" s="103" t="s">
        <v>2</v>
      </c>
      <c r="G8" s="103" t="s">
        <v>67</v>
      </c>
      <c r="H8" s="103" t="s">
        <v>68</v>
      </c>
      <c r="I8" s="103" t="s">
        <v>2</v>
      </c>
      <c r="J8" s="103" t="s">
        <v>67</v>
      </c>
      <c r="K8" s="103" t="s">
        <v>68</v>
      </c>
      <c r="L8" s="103" t="s">
        <v>2</v>
      </c>
      <c r="M8" s="103" t="s">
        <v>67</v>
      </c>
      <c r="N8" s="103" t="s">
        <v>68</v>
      </c>
      <c r="O8" s="103" t="s">
        <v>2</v>
      </c>
      <c r="P8" s="103" t="s">
        <v>67</v>
      </c>
      <c r="Q8" s="103" t="s">
        <v>68</v>
      </c>
      <c r="R8" s="103" t="s">
        <v>2</v>
      </c>
      <c r="S8" s="103" t="s">
        <v>67</v>
      </c>
      <c r="T8" s="103" t="s">
        <v>68</v>
      </c>
      <c r="U8" s="103" t="s">
        <v>2</v>
      </c>
      <c r="V8" s="103" t="s">
        <v>67</v>
      </c>
      <c r="W8" s="103" t="s">
        <v>68</v>
      </c>
      <c r="X8" s="103" t="s">
        <v>2</v>
      </c>
      <c r="Y8" s="103" t="s">
        <v>67</v>
      </c>
      <c r="Z8" s="103" t="s">
        <v>68</v>
      </c>
      <c r="AA8" s="103" t="s">
        <v>2</v>
      </c>
      <c r="AB8" s="103" t="s">
        <v>67</v>
      </c>
      <c r="AC8" s="103" t="s">
        <v>68</v>
      </c>
      <c r="AD8" s="103" t="s">
        <v>2</v>
      </c>
      <c r="AE8" s="103" t="s">
        <v>67</v>
      </c>
      <c r="AF8" s="103" t="s">
        <v>68</v>
      </c>
      <c r="AG8" s="103" t="s">
        <v>2</v>
      </c>
      <c r="AH8" s="103" t="s">
        <v>67</v>
      </c>
      <c r="AI8" s="103" t="s">
        <v>68</v>
      </c>
      <c r="AJ8" s="103" t="s">
        <v>2</v>
      </c>
      <c r="AK8" s="103" t="s">
        <v>67</v>
      </c>
      <c r="AL8" s="103" t="s">
        <v>68</v>
      </c>
      <c r="AM8" s="103" t="s">
        <v>2</v>
      </c>
      <c r="AN8" s="103" t="s">
        <v>67</v>
      </c>
      <c r="AO8" s="103" t="s">
        <v>68</v>
      </c>
      <c r="AP8" s="103" t="s">
        <v>2</v>
      </c>
      <c r="AQ8" s="178"/>
      <c r="AR8" s="179"/>
      <c r="AS8" s="180"/>
    </row>
    <row r="9" spans="1:45" s="6" customFormat="1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5" s="6" customFormat="1" ht="15" customHeight="1">
      <c r="A10" s="165"/>
      <c r="B10" s="166"/>
      <c r="C10" s="167"/>
      <c r="D10" s="164" t="s">
        <v>69</v>
      </c>
      <c r="E10" s="162"/>
      <c r="F10" s="163"/>
      <c r="G10" s="161" t="s">
        <v>70</v>
      </c>
      <c r="H10" s="162"/>
      <c r="I10" s="163"/>
      <c r="J10" s="164" t="s">
        <v>71</v>
      </c>
      <c r="K10" s="162"/>
      <c r="L10" s="163"/>
      <c r="M10" s="161" t="s">
        <v>72</v>
      </c>
      <c r="N10" s="162"/>
      <c r="O10" s="163"/>
      <c r="P10" s="161" t="s">
        <v>92</v>
      </c>
      <c r="Q10" s="162"/>
      <c r="R10" s="163"/>
      <c r="S10" s="164" t="s">
        <v>73</v>
      </c>
      <c r="T10" s="162"/>
      <c r="U10" s="163"/>
      <c r="V10" s="161" t="s">
        <v>93</v>
      </c>
      <c r="W10" s="162"/>
      <c r="X10" s="163"/>
      <c r="Y10" s="164" t="s">
        <v>49</v>
      </c>
      <c r="Z10" s="162"/>
      <c r="AA10" s="163"/>
      <c r="AB10" s="161" t="s">
        <v>50</v>
      </c>
      <c r="AC10" s="162"/>
      <c r="AD10" s="163"/>
      <c r="AE10" s="161" t="s">
        <v>51</v>
      </c>
      <c r="AF10" s="162"/>
      <c r="AG10" s="163"/>
      <c r="AH10" s="161" t="s">
        <v>52</v>
      </c>
      <c r="AI10" s="162"/>
      <c r="AJ10" s="163"/>
      <c r="AK10" s="161" t="s">
        <v>53</v>
      </c>
      <c r="AL10" s="162"/>
      <c r="AM10" s="163"/>
      <c r="AN10" s="164" t="s">
        <v>69</v>
      </c>
      <c r="AO10" s="162"/>
      <c r="AP10" s="163"/>
      <c r="AQ10" s="165"/>
      <c r="AR10" s="166"/>
      <c r="AS10" s="167"/>
    </row>
    <row r="11" spans="1:45" s="2" customFormat="1" ht="15" customHeight="1">
      <c r="A11" s="134" t="s">
        <v>32</v>
      </c>
      <c r="B11" s="135"/>
      <c r="C11" s="136"/>
      <c r="D11" s="17">
        <v>75</v>
      </c>
      <c r="E11" s="17">
        <v>3.2</v>
      </c>
      <c r="F11" s="17">
        <f>D11+E11</f>
        <v>78.2</v>
      </c>
      <c r="G11" s="17">
        <f>D38</f>
        <v>134.90000000000003</v>
      </c>
      <c r="H11" s="17">
        <f>E38</f>
        <v>5.1</v>
      </c>
      <c r="I11" s="17">
        <f>G11+H11</f>
        <v>140.00000000000003</v>
      </c>
      <c r="J11" s="17">
        <f>G38</f>
        <v>247.8</v>
      </c>
      <c r="K11" s="17">
        <f>H38</f>
        <v>8.4</v>
      </c>
      <c r="L11" s="17">
        <f>J11+K11</f>
        <v>256.2</v>
      </c>
      <c r="M11" s="17">
        <f>J38</f>
        <v>276.8</v>
      </c>
      <c r="N11" s="17">
        <f>K38</f>
        <v>10.399999999999999</v>
      </c>
      <c r="O11" s="17">
        <f>M11+N11</f>
        <v>287.2</v>
      </c>
      <c r="P11" s="17">
        <f>M38</f>
        <v>274.90000000000003</v>
      </c>
      <c r="Q11" s="17">
        <f>N38</f>
        <v>9.899999999999999</v>
      </c>
      <c r="R11" s="17">
        <f>P11+Q11</f>
        <v>284.8</v>
      </c>
      <c r="S11" s="17">
        <f>P38</f>
        <v>255.60000000000008</v>
      </c>
      <c r="T11" s="17">
        <f>Q38</f>
        <v>8.799999999999999</v>
      </c>
      <c r="U11" s="17">
        <f>S11+T11</f>
        <v>264.4000000000001</v>
      </c>
      <c r="V11" s="17">
        <f>S38</f>
        <v>231.90000000000012</v>
      </c>
      <c r="W11" s="17">
        <f>T38</f>
        <v>8.299999999999999</v>
      </c>
      <c r="X11" s="17">
        <f>V11+W11</f>
        <v>240.20000000000013</v>
      </c>
      <c r="Y11" s="17">
        <f>V38</f>
        <v>214.4000000000001</v>
      </c>
      <c r="Z11" s="17">
        <f>W38</f>
        <v>7.5</v>
      </c>
      <c r="AA11" s="17">
        <f>Y11+Z11</f>
        <v>221.9000000000001</v>
      </c>
      <c r="AB11" s="17">
        <f>Y38</f>
        <v>187.70000000000007</v>
      </c>
      <c r="AC11" s="17">
        <f>Z38</f>
        <v>6.2</v>
      </c>
      <c r="AD11" s="17">
        <f>AB11+AC11</f>
        <v>193.90000000000006</v>
      </c>
      <c r="AE11" s="17">
        <f>AB38</f>
        <v>167.40000000000006</v>
      </c>
      <c r="AF11" s="17">
        <f>AC38</f>
        <v>5.2</v>
      </c>
      <c r="AG11" s="17">
        <f>AE11+AF11</f>
        <v>172.60000000000005</v>
      </c>
      <c r="AH11" s="17">
        <f>AE38</f>
        <v>140.20000000000005</v>
      </c>
      <c r="AI11" s="17">
        <f>AF38</f>
        <v>4.3</v>
      </c>
      <c r="AJ11" s="17">
        <f>AH11+AI11</f>
        <v>144.50000000000006</v>
      </c>
      <c r="AK11" s="17">
        <f>AH38</f>
        <v>119.60000000000005</v>
      </c>
      <c r="AL11" s="17">
        <f>AI38</f>
        <v>4.3</v>
      </c>
      <c r="AM11" s="17">
        <f>AK11+AL11</f>
        <v>123.90000000000005</v>
      </c>
      <c r="AN11" s="17">
        <v>75</v>
      </c>
      <c r="AO11" s="17">
        <v>3.2</v>
      </c>
      <c r="AP11" s="19">
        <f>AN11+AO11</f>
        <v>78.2</v>
      </c>
      <c r="AQ11" s="137" t="s">
        <v>3</v>
      </c>
      <c r="AR11" s="109"/>
      <c r="AS11" s="108"/>
    </row>
    <row r="12" spans="1:45" s="2" customFormat="1" ht="15" customHeight="1">
      <c r="A12" s="21"/>
      <c r="B12" s="15"/>
      <c r="C12" s="1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57" t="s">
        <v>125</v>
      </c>
      <c r="AO12" s="158"/>
      <c r="AP12" s="158"/>
      <c r="AQ12" s="159"/>
      <c r="AR12" s="159"/>
      <c r="AS12" s="160"/>
    </row>
    <row r="13" spans="1:48" s="2" customFormat="1" ht="15" customHeight="1">
      <c r="A13" s="134" t="s">
        <v>33</v>
      </c>
      <c r="B13" s="135"/>
      <c r="C13" s="136"/>
      <c r="D13" s="17">
        <f>D14+D15</f>
        <v>79.3</v>
      </c>
      <c r="E13" s="17">
        <f>E14+E15</f>
        <v>2</v>
      </c>
      <c r="F13" s="17">
        <f>D13+E13</f>
        <v>81.3</v>
      </c>
      <c r="G13" s="17">
        <f>G14+G15</f>
        <v>140.20000000000002</v>
      </c>
      <c r="H13" s="17">
        <f>H14+H15</f>
        <v>3.7</v>
      </c>
      <c r="I13" s="17">
        <f>G13+H13</f>
        <v>143.9</v>
      </c>
      <c r="J13" s="17">
        <f>J14+J15</f>
        <v>49</v>
      </c>
      <c r="K13" s="17">
        <f>K14+K15</f>
        <v>2.6</v>
      </c>
      <c r="L13" s="17">
        <f>J13+K13</f>
        <v>51.6</v>
      </c>
      <c r="M13" s="17">
        <f>M14+M15</f>
        <v>24.3</v>
      </c>
      <c r="N13" s="17">
        <f>N14+N15</f>
        <v>0.9</v>
      </c>
      <c r="O13" s="17">
        <f>M13+N13</f>
        <v>25.2</v>
      </c>
      <c r="P13" s="17">
        <f>P14+P15</f>
        <v>2.8</v>
      </c>
      <c r="Q13" s="17">
        <f>Q14+Q15</f>
        <v>0.8</v>
      </c>
      <c r="R13" s="17">
        <f>P13+Q13</f>
        <v>3.5999999999999996</v>
      </c>
      <c r="S13" s="17">
        <f>S14+S15</f>
        <v>0.6</v>
      </c>
      <c r="T13" s="17">
        <f>T14+T15</f>
        <v>0.2</v>
      </c>
      <c r="U13" s="17">
        <f>S13+T13</f>
        <v>0.8</v>
      </c>
      <c r="V13" s="17">
        <f>V14+V15</f>
        <v>0.7</v>
      </c>
      <c r="W13" s="17">
        <f>W14+W15</f>
        <v>0.4</v>
      </c>
      <c r="X13" s="17">
        <f>V13+W13</f>
        <v>1.1</v>
      </c>
      <c r="Y13" s="17">
        <f>Y14+Y15</f>
        <v>0</v>
      </c>
      <c r="Z13" s="17">
        <f>Z14+Z15</f>
        <v>0.3</v>
      </c>
      <c r="AA13" s="17">
        <f>Y13+Z13</f>
        <v>0.3</v>
      </c>
      <c r="AB13" s="17">
        <f>AB14+AB15</f>
        <v>0</v>
      </c>
      <c r="AC13" s="17">
        <f>AC14+AC15</f>
        <v>0</v>
      </c>
      <c r="AD13" s="17">
        <f>AB13+AC13</f>
        <v>0</v>
      </c>
      <c r="AE13" s="17">
        <f>AE14+AE15</f>
        <v>0</v>
      </c>
      <c r="AF13" s="17">
        <f>AF14+AF15</f>
        <v>0</v>
      </c>
      <c r="AG13" s="17">
        <f>AE13+AF13</f>
        <v>0</v>
      </c>
      <c r="AH13" s="17">
        <f>AH14+AH15</f>
        <v>0</v>
      </c>
      <c r="AI13" s="17">
        <f>AI14+AI15</f>
        <v>0</v>
      </c>
      <c r="AJ13" s="17">
        <f>AH13+AI13</f>
        <v>0</v>
      </c>
      <c r="AK13" s="17">
        <f>AK14+AK15</f>
        <v>0.1</v>
      </c>
      <c r="AL13" s="17">
        <f>AL14+AL15</f>
        <v>0</v>
      </c>
      <c r="AM13" s="17">
        <f>AK13+AL13</f>
        <v>0.1</v>
      </c>
      <c r="AN13" s="17">
        <f>AN14+AN15</f>
        <v>297</v>
      </c>
      <c r="AO13" s="17">
        <f>AO14+AO15</f>
        <v>10.900000000000002</v>
      </c>
      <c r="AP13" s="17">
        <f>AN13+AO13</f>
        <v>307.9</v>
      </c>
      <c r="AQ13" s="137" t="s">
        <v>4</v>
      </c>
      <c r="AR13" s="109"/>
      <c r="AS13" s="108"/>
      <c r="AT13" s="16"/>
      <c r="AU13" s="16"/>
      <c r="AV13" s="16"/>
    </row>
    <row r="14" spans="1:48" s="6" customFormat="1" ht="15" customHeight="1">
      <c r="A14" s="21"/>
      <c r="B14" s="138" t="s">
        <v>110</v>
      </c>
      <c r="C14" s="139"/>
      <c r="D14" s="24">
        <v>74.6</v>
      </c>
      <c r="E14" s="24">
        <v>2</v>
      </c>
      <c r="F14" s="24">
        <f>D14+E14</f>
        <v>76.6</v>
      </c>
      <c r="G14" s="24">
        <v>121.4</v>
      </c>
      <c r="H14" s="24">
        <v>3.7</v>
      </c>
      <c r="I14" s="24">
        <f>G14+H14</f>
        <v>125.10000000000001</v>
      </c>
      <c r="J14" s="24">
        <v>25.8</v>
      </c>
      <c r="K14" s="24">
        <v>2.6</v>
      </c>
      <c r="L14" s="24">
        <f>J14+K14</f>
        <v>28.400000000000002</v>
      </c>
      <c r="M14" s="24">
        <v>1.5</v>
      </c>
      <c r="N14" s="24">
        <v>0.9</v>
      </c>
      <c r="O14" s="24">
        <f>M14+N14</f>
        <v>2.4</v>
      </c>
      <c r="P14" s="24">
        <v>2.8</v>
      </c>
      <c r="Q14" s="24">
        <v>0.8</v>
      </c>
      <c r="R14" s="24">
        <f>P14+Q14</f>
        <v>3.5999999999999996</v>
      </c>
      <c r="S14" s="24">
        <v>0.6</v>
      </c>
      <c r="T14" s="24">
        <v>0.2</v>
      </c>
      <c r="U14" s="24">
        <f>S14+T14</f>
        <v>0.8</v>
      </c>
      <c r="V14" s="24">
        <v>0.7</v>
      </c>
      <c r="W14" s="24">
        <v>0.4</v>
      </c>
      <c r="X14" s="24">
        <f>V14+W14</f>
        <v>1.1</v>
      </c>
      <c r="Y14" s="24">
        <v>0</v>
      </c>
      <c r="Z14" s="24">
        <v>0.3</v>
      </c>
      <c r="AA14" s="24">
        <f>Y14+Z14</f>
        <v>0.3</v>
      </c>
      <c r="AB14" s="24">
        <v>0</v>
      </c>
      <c r="AC14" s="24">
        <v>0</v>
      </c>
      <c r="AD14" s="24">
        <f>AB14+AC14</f>
        <v>0</v>
      </c>
      <c r="AE14" s="24">
        <v>0</v>
      </c>
      <c r="AF14" s="24">
        <v>0</v>
      </c>
      <c r="AG14" s="24">
        <f>AE14+AF14</f>
        <v>0</v>
      </c>
      <c r="AH14" s="24">
        <v>0</v>
      </c>
      <c r="AI14" s="24">
        <v>0</v>
      </c>
      <c r="AJ14" s="24">
        <f>AH14+AI14</f>
        <v>0</v>
      </c>
      <c r="AK14" s="24">
        <v>0.1</v>
      </c>
      <c r="AL14" s="24">
        <v>0</v>
      </c>
      <c r="AM14" s="24">
        <f>SUM(AK14:AL14)</f>
        <v>0.1</v>
      </c>
      <c r="AN14" s="35">
        <f aca="true" t="shared" si="0" ref="AN14:AP15">SUM(D14+G14+J14+M14+P14+S14+V14+Y14+AB14+AE14+AH14+AK14)</f>
        <v>227.5</v>
      </c>
      <c r="AO14" s="36">
        <f t="shared" si="0"/>
        <v>10.900000000000002</v>
      </c>
      <c r="AP14" s="37">
        <f t="shared" si="0"/>
        <v>238.4</v>
      </c>
      <c r="AQ14" s="140" t="s">
        <v>109</v>
      </c>
      <c r="AR14" s="141"/>
      <c r="AS14" s="26"/>
      <c r="AT14" s="29"/>
      <c r="AU14" s="29"/>
      <c r="AV14" s="29"/>
    </row>
    <row r="15" spans="1:48" s="6" customFormat="1" ht="15" customHeight="1">
      <c r="A15" s="21"/>
      <c r="B15" s="126" t="s">
        <v>5</v>
      </c>
      <c r="C15" s="117"/>
      <c r="D15" s="38">
        <v>4.7</v>
      </c>
      <c r="E15" s="38">
        <v>0</v>
      </c>
      <c r="F15" s="38">
        <f>D15+E15</f>
        <v>4.7</v>
      </c>
      <c r="G15" s="38">
        <v>18.8</v>
      </c>
      <c r="H15" s="38">
        <v>0</v>
      </c>
      <c r="I15" s="38">
        <f>G15+H15</f>
        <v>18.8</v>
      </c>
      <c r="J15" s="38">
        <v>23.2</v>
      </c>
      <c r="K15" s="38">
        <v>0</v>
      </c>
      <c r="L15" s="38">
        <f>J15+K15</f>
        <v>23.2</v>
      </c>
      <c r="M15" s="38">
        <v>22.8</v>
      </c>
      <c r="N15" s="38">
        <v>0</v>
      </c>
      <c r="O15" s="38">
        <f>M15+N15</f>
        <v>22.8</v>
      </c>
      <c r="P15" s="38">
        <v>0</v>
      </c>
      <c r="Q15" s="38">
        <v>0</v>
      </c>
      <c r="R15" s="38">
        <f>P15+Q15</f>
        <v>0</v>
      </c>
      <c r="S15" s="38">
        <v>0</v>
      </c>
      <c r="T15" s="38">
        <v>0</v>
      </c>
      <c r="U15" s="38">
        <f>S15+T15</f>
        <v>0</v>
      </c>
      <c r="V15" s="38">
        <v>0</v>
      </c>
      <c r="W15" s="38">
        <v>0</v>
      </c>
      <c r="X15" s="38">
        <f>V15+W15</f>
        <v>0</v>
      </c>
      <c r="Y15" s="38">
        <v>0</v>
      </c>
      <c r="Z15" s="38">
        <v>0</v>
      </c>
      <c r="AA15" s="38">
        <f>Y15+Z15</f>
        <v>0</v>
      </c>
      <c r="AB15" s="38">
        <v>0</v>
      </c>
      <c r="AC15" s="38">
        <v>0</v>
      </c>
      <c r="AD15" s="38">
        <f>AB15+AC15</f>
        <v>0</v>
      </c>
      <c r="AE15" s="38">
        <v>0</v>
      </c>
      <c r="AF15" s="38">
        <v>0</v>
      </c>
      <c r="AG15" s="38">
        <f>AE15+AF15</f>
        <v>0</v>
      </c>
      <c r="AH15" s="38">
        <v>0</v>
      </c>
      <c r="AI15" s="38">
        <v>0</v>
      </c>
      <c r="AJ15" s="38">
        <f>AH15+AI15</f>
        <v>0</v>
      </c>
      <c r="AK15" s="38">
        <v>0</v>
      </c>
      <c r="AL15" s="38">
        <v>0</v>
      </c>
      <c r="AM15" s="38">
        <f>SUM(AK15:AL15)</f>
        <v>0</v>
      </c>
      <c r="AN15" s="39">
        <f t="shared" si="0"/>
        <v>69.5</v>
      </c>
      <c r="AO15" s="40">
        <f t="shared" si="0"/>
        <v>0</v>
      </c>
      <c r="AP15" s="41">
        <f t="shared" si="0"/>
        <v>69.5</v>
      </c>
      <c r="AQ15" s="118" t="s">
        <v>6</v>
      </c>
      <c r="AR15" s="127"/>
      <c r="AS15" s="26"/>
      <c r="AT15" s="29"/>
      <c r="AU15" s="29"/>
      <c r="AV15" s="29"/>
    </row>
    <row r="16" spans="1:48" s="2" customFormat="1" ht="15" customHeight="1">
      <c r="A16" s="21"/>
      <c r="B16" s="15"/>
      <c r="C16" s="1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26"/>
      <c r="AT16" s="16"/>
      <c r="AU16" s="16"/>
      <c r="AV16" s="16"/>
    </row>
    <row r="17" spans="1:48" s="2" customFormat="1" ht="15" customHeight="1">
      <c r="A17" s="134" t="s">
        <v>34</v>
      </c>
      <c r="B17" s="135"/>
      <c r="C17" s="136"/>
      <c r="D17" s="17">
        <f>D18+D21+D22+D23</f>
        <v>19.2</v>
      </c>
      <c r="E17" s="17">
        <f>E18+E21+E22+E23</f>
        <v>0.4</v>
      </c>
      <c r="F17" s="17">
        <f>D17+E17</f>
        <v>19.599999999999998</v>
      </c>
      <c r="G17" s="17">
        <f>G18+G21+G22+G23</f>
        <v>25.7</v>
      </c>
      <c r="H17" s="17">
        <f>H18+H21+H22+H23</f>
        <v>0.8999999999999999</v>
      </c>
      <c r="I17" s="17">
        <f aca="true" t="shared" si="1" ref="I17:I23">G17+H17</f>
        <v>26.599999999999998</v>
      </c>
      <c r="J17" s="17">
        <f>J18+J21+J22+J23</f>
        <v>19.9</v>
      </c>
      <c r="K17" s="17">
        <f>K18+K21+K22+K23</f>
        <v>0.30000000000000004</v>
      </c>
      <c r="L17" s="17">
        <f aca="true" t="shared" si="2" ref="L17:L23">J17+K17</f>
        <v>20.2</v>
      </c>
      <c r="M17" s="17">
        <f>M18+M21+M22+M23</f>
        <v>26.3</v>
      </c>
      <c r="N17" s="17">
        <f>N18+N21+N22+N23</f>
        <v>1.5</v>
      </c>
      <c r="O17" s="17">
        <f aca="true" t="shared" si="3" ref="O17:O23">M17+N17</f>
        <v>27.8</v>
      </c>
      <c r="P17" s="17">
        <f>P18+P21+P22+P23</f>
        <v>22.2</v>
      </c>
      <c r="Q17" s="17">
        <f>Q18+Q21+Q22+Q23</f>
        <v>1.9000000000000001</v>
      </c>
      <c r="R17" s="17">
        <f aca="true" t="shared" si="4" ref="R17:R23">P17+Q17</f>
        <v>24.099999999999998</v>
      </c>
      <c r="S17" s="17">
        <f>S18+S21+S22+S23</f>
        <v>24.1</v>
      </c>
      <c r="T17" s="17">
        <f>T18+T21+T22+T23</f>
        <v>1</v>
      </c>
      <c r="U17" s="17">
        <f aca="true" t="shared" si="5" ref="U17:U23">S17+T17</f>
        <v>25.1</v>
      </c>
      <c r="V17" s="17">
        <f>V18+V21+V22+V23</f>
        <v>17.700000000000003</v>
      </c>
      <c r="W17" s="17">
        <f>W18+W21+W22+W23</f>
        <v>1.5</v>
      </c>
      <c r="X17" s="17">
        <f aca="true" t="shared" si="6" ref="X17:X23">V17+W17</f>
        <v>19.200000000000003</v>
      </c>
      <c r="Y17" s="17">
        <f>Y18+Y21+Y22+Y23</f>
        <v>26.900000000000002</v>
      </c>
      <c r="Z17" s="17">
        <f>Z18+Z21+Z22+Z23</f>
        <v>1.3</v>
      </c>
      <c r="AA17" s="17">
        <f aca="true" t="shared" si="7" ref="AA17:AA23">Y17+Z17</f>
        <v>28.200000000000003</v>
      </c>
      <c r="AB17" s="17">
        <f>AB18+AB21+AB22+AB23</f>
        <v>20.3</v>
      </c>
      <c r="AC17" s="17">
        <f>AC18+AC21+AC22+AC23</f>
        <v>0.9</v>
      </c>
      <c r="AD17" s="17">
        <f aca="true" t="shared" si="8" ref="AD17:AD23">AB17+AC17</f>
        <v>21.2</v>
      </c>
      <c r="AE17" s="17">
        <f>AE18+AE21+AE22+AE23</f>
        <v>27.200000000000003</v>
      </c>
      <c r="AF17" s="17">
        <f>AF18+AF21+AF22+AF23</f>
        <v>0.9</v>
      </c>
      <c r="AG17" s="17">
        <f aca="true" t="shared" si="9" ref="AG17:AG23">AE17+AF17</f>
        <v>28.1</v>
      </c>
      <c r="AH17" s="17">
        <f>AH18+AH21+AH22+AH23</f>
        <v>20.5</v>
      </c>
      <c r="AI17" s="17">
        <f>AI18+AI21+AI22+AI23</f>
        <v>0.6</v>
      </c>
      <c r="AJ17" s="17">
        <f aca="true" t="shared" si="10" ref="AJ17:AJ23">AH17+AI17</f>
        <v>21.1</v>
      </c>
      <c r="AK17" s="17">
        <f>AK18+AK21+AK22+AK23</f>
        <v>21.7</v>
      </c>
      <c r="AL17" s="17">
        <f>AL18+AL21+AL22+AL23</f>
        <v>0.6000000000000001</v>
      </c>
      <c r="AM17" s="17">
        <f aca="true" t="shared" si="11" ref="AM17:AM23">AK17+AL17</f>
        <v>22.3</v>
      </c>
      <c r="AN17" s="17">
        <f>AN18+AN21+AN22+AN23</f>
        <v>271.7</v>
      </c>
      <c r="AO17" s="17">
        <f>AO18+AO21+AO22+AO23</f>
        <v>11.799999999999999</v>
      </c>
      <c r="AP17" s="17">
        <f aca="true" t="shared" si="12" ref="AP17:AP25">AN17+AO17</f>
        <v>283.5</v>
      </c>
      <c r="AQ17" s="137" t="s">
        <v>7</v>
      </c>
      <c r="AR17" s="109"/>
      <c r="AS17" s="108"/>
      <c r="AT17" s="16"/>
      <c r="AU17" s="16"/>
      <c r="AV17" s="16"/>
    </row>
    <row r="18" spans="1:48" s="2" customFormat="1" ht="15" customHeight="1">
      <c r="A18" s="21"/>
      <c r="B18" s="138" t="s">
        <v>41</v>
      </c>
      <c r="C18" s="139"/>
      <c r="D18" s="17">
        <f>D19+D20</f>
        <v>18.8</v>
      </c>
      <c r="E18" s="17">
        <f>E19+E20</f>
        <v>0.2</v>
      </c>
      <c r="F18" s="17">
        <f aca="true" t="shared" si="13" ref="F18:F23">D18+E18</f>
        <v>19</v>
      </c>
      <c r="G18" s="17">
        <f>G19+G20</f>
        <v>25</v>
      </c>
      <c r="H18" s="17">
        <f>H19+H20</f>
        <v>0.7</v>
      </c>
      <c r="I18" s="17">
        <f t="shared" si="1"/>
        <v>25.7</v>
      </c>
      <c r="J18" s="17">
        <f>J19+J20</f>
        <v>19.9</v>
      </c>
      <c r="K18" s="17">
        <f>K19+K20</f>
        <v>0.2</v>
      </c>
      <c r="L18" s="17">
        <f t="shared" si="2"/>
        <v>20.099999999999998</v>
      </c>
      <c r="M18" s="17">
        <f>M19+M20</f>
        <v>26.1</v>
      </c>
      <c r="N18" s="17">
        <f>N19+N20</f>
        <v>0.3</v>
      </c>
      <c r="O18" s="17">
        <f t="shared" si="3"/>
        <v>26.400000000000002</v>
      </c>
      <c r="P18" s="17">
        <f>P19+P20</f>
        <v>20.4</v>
      </c>
      <c r="Q18" s="17">
        <f>Q19+Q20</f>
        <v>0.30000000000000004</v>
      </c>
      <c r="R18" s="17">
        <f t="shared" si="4"/>
        <v>20.7</v>
      </c>
      <c r="S18" s="17">
        <f>S19+S20</f>
        <v>23.8</v>
      </c>
      <c r="T18" s="17">
        <f>T19+T20</f>
        <v>0.6000000000000001</v>
      </c>
      <c r="U18" s="17">
        <f t="shared" si="5"/>
        <v>24.400000000000002</v>
      </c>
      <c r="V18" s="17">
        <f>V19+V20</f>
        <v>17.3</v>
      </c>
      <c r="W18" s="17">
        <f>W19+W20</f>
        <v>0.8999999999999999</v>
      </c>
      <c r="X18" s="17">
        <f t="shared" si="6"/>
        <v>18.2</v>
      </c>
      <c r="Y18" s="17">
        <f>Y19+Y20</f>
        <v>25.1</v>
      </c>
      <c r="Z18" s="17">
        <f>Z19+Z20</f>
        <v>0.8</v>
      </c>
      <c r="AA18" s="17">
        <f t="shared" si="7"/>
        <v>25.900000000000002</v>
      </c>
      <c r="AB18" s="17">
        <f>AB19+AB20</f>
        <v>19.7</v>
      </c>
      <c r="AC18" s="17">
        <f>AC19+AC20</f>
        <v>0.6000000000000001</v>
      </c>
      <c r="AD18" s="17">
        <f t="shared" si="8"/>
        <v>20.3</v>
      </c>
      <c r="AE18" s="17">
        <f>AE19+AE20</f>
        <v>27.1</v>
      </c>
      <c r="AF18" s="17">
        <f>AF19+AF20</f>
        <v>0.5</v>
      </c>
      <c r="AG18" s="17">
        <f t="shared" si="9"/>
        <v>27.6</v>
      </c>
      <c r="AH18" s="17">
        <f>AH19+AH20</f>
        <v>20.4</v>
      </c>
      <c r="AI18" s="17">
        <f>AI19+AI20</f>
        <v>0.5</v>
      </c>
      <c r="AJ18" s="17">
        <f t="shared" si="10"/>
        <v>20.9</v>
      </c>
      <c r="AK18" s="17">
        <f>AK19+AK20</f>
        <v>20</v>
      </c>
      <c r="AL18" s="17">
        <f>AL19+AL20</f>
        <v>0.4</v>
      </c>
      <c r="AM18" s="17">
        <f t="shared" si="11"/>
        <v>20.4</v>
      </c>
      <c r="AN18" s="19">
        <f>AN19+AN20</f>
        <v>263.6</v>
      </c>
      <c r="AO18" s="19">
        <f>AO19+AO20</f>
        <v>6</v>
      </c>
      <c r="AP18" s="17">
        <f t="shared" si="12"/>
        <v>269.6</v>
      </c>
      <c r="AQ18" s="140" t="s">
        <v>42</v>
      </c>
      <c r="AR18" s="141"/>
      <c r="AS18" s="26"/>
      <c r="AT18" s="16"/>
      <c r="AU18" s="16"/>
      <c r="AV18" s="16"/>
    </row>
    <row r="19" spans="1:48" s="2" customFormat="1" ht="15" customHeight="1">
      <c r="A19" s="21"/>
      <c r="B19" s="22"/>
      <c r="C19" s="23" t="s">
        <v>8</v>
      </c>
      <c r="D19" s="19">
        <v>18.8</v>
      </c>
      <c r="E19" s="19">
        <v>0.1</v>
      </c>
      <c r="F19" s="19">
        <f t="shared" si="13"/>
        <v>18.900000000000002</v>
      </c>
      <c r="G19" s="19">
        <v>25</v>
      </c>
      <c r="H19" s="19">
        <v>0.2</v>
      </c>
      <c r="I19" s="19">
        <f t="shared" si="1"/>
        <v>25.2</v>
      </c>
      <c r="J19" s="19">
        <v>19.9</v>
      </c>
      <c r="K19" s="19">
        <v>0.2</v>
      </c>
      <c r="L19" s="19">
        <f t="shared" si="2"/>
        <v>20.099999999999998</v>
      </c>
      <c r="M19" s="19">
        <v>26.1</v>
      </c>
      <c r="N19" s="19">
        <v>0</v>
      </c>
      <c r="O19" s="19">
        <f t="shared" si="3"/>
        <v>26.1</v>
      </c>
      <c r="P19" s="19">
        <v>20.4</v>
      </c>
      <c r="Q19" s="19">
        <v>0.1</v>
      </c>
      <c r="R19" s="19">
        <f t="shared" si="4"/>
        <v>20.5</v>
      </c>
      <c r="S19" s="19">
        <v>23.8</v>
      </c>
      <c r="T19" s="19">
        <v>0.2</v>
      </c>
      <c r="U19" s="19">
        <f t="shared" si="5"/>
        <v>24</v>
      </c>
      <c r="V19" s="19">
        <v>17.3</v>
      </c>
      <c r="W19" s="19">
        <v>0.2</v>
      </c>
      <c r="X19" s="19">
        <f t="shared" si="6"/>
        <v>17.5</v>
      </c>
      <c r="Y19" s="19">
        <v>25.1</v>
      </c>
      <c r="Z19" s="19">
        <v>0.3</v>
      </c>
      <c r="AA19" s="19">
        <f t="shared" si="7"/>
        <v>25.400000000000002</v>
      </c>
      <c r="AB19" s="19">
        <v>19.7</v>
      </c>
      <c r="AC19" s="19">
        <v>0.2</v>
      </c>
      <c r="AD19" s="19">
        <f t="shared" si="8"/>
        <v>19.9</v>
      </c>
      <c r="AE19" s="19">
        <v>27.1</v>
      </c>
      <c r="AF19" s="19">
        <v>0.3</v>
      </c>
      <c r="AG19" s="19">
        <f t="shared" si="9"/>
        <v>27.400000000000002</v>
      </c>
      <c r="AH19" s="19">
        <v>20.4</v>
      </c>
      <c r="AI19" s="19">
        <v>0.4</v>
      </c>
      <c r="AJ19" s="19">
        <f t="shared" si="10"/>
        <v>20.799999999999997</v>
      </c>
      <c r="AK19" s="19">
        <v>20</v>
      </c>
      <c r="AL19" s="19">
        <v>0.3</v>
      </c>
      <c r="AM19" s="19">
        <f t="shared" si="11"/>
        <v>20.3</v>
      </c>
      <c r="AN19" s="35">
        <f aca="true" t="shared" si="14" ref="AN19:AP23">SUM(D19+G19+J19+M19+P19+S19+V19+Y19+AB19+AE19+AH19+AK19)</f>
        <v>263.6</v>
      </c>
      <c r="AO19" s="36">
        <f t="shared" si="14"/>
        <v>2.5</v>
      </c>
      <c r="AP19" s="37">
        <f t="shared" si="14"/>
        <v>266.1</v>
      </c>
      <c r="AQ19" s="25" t="s">
        <v>9</v>
      </c>
      <c r="AR19" s="22"/>
      <c r="AS19" s="26"/>
      <c r="AT19" s="16"/>
      <c r="AU19" s="16"/>
      <c r="AV19" s="16"/>
    </row>
    <row r="20" spans="1:48" s="2" customFormat="1" ht="15" customHeight="1">
      <c r="A20" s="21"/>
      <c r="B20" s="22"/>
      <c r="C20" s="42" t="s">
        <v>74</v>
      </c>
      <c r="D20" s="20">
        <v>0</v>
      </c>
      <c r="E20" s="20">
        <v>0.1</v>
      </c>
      <c r="F20" s="20">
        <f t="shared" si="13"/>
        <v>0.1</v>
      </c>
      <c r="G20" s="20">
        <v>0</v>
      </c>
      <c r="H20" s="20">
        <v>0.5</v>
      </c>
      <c r="I20" s="20">
        <f t="shared" si="1"/>
        <v>0.5</v>
      </c>
      <c r="J20" s="20">
        <v>0</v>
      </c>
      <c r="K20" s="20">
        <v>0</v>
      </c>
      <c r="L20" s="20">
        <f t="shared" si="2"/>
        <v>0</v>
      </c>
      <c r="M20" s="20">
        <v>0</v>
      </c>
      <c r="N20" s="20">
        <v>0.3</v>
      </c>
      <c r="O20" s="20">
        <f t="shared" si="3"/>
        <v>0.3</v>
      </c>
      <c r="P20" s="20">
        <v>0</v>
      </c>
      <c r="Q20" s="20">
        <v>0.2</v>
      </c>
      <c r="R20" s="20">
        <f t="shared" si="4"/>
        <v>0.2</v>
      </c>
      <c r="S20" s="20">
        <v>0</v>
      </c>
      <c r="T20" s="20">
        <v>0.4</v>
      </c>
      <c r="U20" s="20">
        <f t="shared" si="5"/>
        <v>0.4</v>
      </c>
      <c r="V20" s="20">
        <v>0</v>
      </c>
      <c r="W20" s="20">
        <v>0.7</v>
      </c>
      <c r="X20" s="20">
        <f t="shared" si="6"/>
        <v>0.7</v>
      </c>
      <c r="Y20" s="20">
        <v>0</v>
      </c>
      <c r="Z20" s="20">
        <v>0.5</v>
      </c>
      <c r="AA20" s="20">
        <f t="shared" si="7"/>
        <v>0.5</v>
      </c>
      <c r="AB20" s="20">
        <v>0</v>
      </c>
      <c r="AC20" s="20">
        <v>0.4</v>
      </c>
      <c r="AD20" s="20">
        <f t="shared" si="8"/>
        <v>0.4</v>
      </c>
      <c r="AE20" s="20">
        <v>0</v>
      </c>
      <c r="AF20" s="20">
        <v>0.2</v>
      </c>
      <c r="AG20" s="20">
        <f t="shared" si="9"/>
        <v>0.2</v>
      </c>
      <c r="AH20" s="20">
        <v>0</v>
      </c>
      <c r="AI20" s="20">
        <v>0.1</v>
      </c>
      <c r="AJ20" s="20">
        <f t="shared" si="10"/>
        <v>0.1</v>
      </c>
      <c r="AK20" s="20">
        <v>0</v>
      </c>
      <c r="AL20" s="20">
        <v>0.1</v>
      </c>
      <c r="AM20" s="20">
        <f t="shared" si="11"/>
        <v>0.1</v>
      </c>
      <c r="AN20" s="39">
        <f t="shared" si="14"/>
        <v>0</v>
      </c>
      <c r="AO20" s="40">
        <f t="shared" si="14"/>
        <v>3.5000000000000004</v>
      </c>
      <c r="AP20" s="41">
        <f t="shared" si="14"/>
        <v>3.5000000000000004</v>
      </c>
      <c r="AQ20" s="43" t="s">
        <v>75</v>
      </c>
      <c r="AR20" s="22"/>
      <c r="AS20" s="26"/>
      <c r="AT20" s="16"/>
      <c r="AU20" s="16"/>
      <c r="AV20" s="16"/>
    </row>
    <row r="21" spans="1:48" s="2" customFormat="1" ht="15" customHeight="1">
      <c r="A21" s="21"/>
      <c r="B21" s="155" t="s">
        <v>10</v>
      </c>
      <c r="C21" s="113"/>
      <c r="D21" s="19">
        <v>0.4</v>
      </c>
      <c r="E21" s="19">
        <v>0.1</v>
      </c>
      <c r="F21" s="19">
        <f t="shared" si="13"/>
        <v>0.5</v>
      </c>
      <c r="G21" s="19">
        <v>0</v>
      </c>
      <c r="H21" s="19">
        <v>0.1</v>
      </c>
      <c r="I21" s="19">
        <f t="shared" si="1"/>
        <v>0.1</v>
      </c>
      <c r="J21" s="19">
        <v>0</v>
      </c>
      <c r="K21" s="19">
        <v>0</v>
      </c>
      <c r="L21" s="19">
        <f t="shared" si="2"/>
        <v>0</v>
      </c>
      <c r="M21" s="19">
        <v>0</v>
      </c>
      <c r="N21" s="19">
        <v>0.2</v>
      </c>
      <c r="O21" s="19">
        <f t="shared" si="3"/>
        <v>0.2</v>
      </c>
      <c r="P21" s="19">
        <v>0.1</v>
      </c>
      <c r="Q21" s="19">
        <v>0.2</v>
      </c>
      <c r="R21" s="19">
        <f t="shared" si="4"/>
        <v>0.30000000000000004</v>
      </c>
      <c r="S21" s="19">
        <v>0.2</v>
      </c>
      <c r="T21" s="19">
        <v>0.2</v>
      </c>
      <c r="U21" s="19">
        <f t="shared" si="5"/>
        <v>0.4</v>
      </c>
      <c r="V21" s="19">
        <v>0.1</v>
      </c>
      <c r="W21" s="19">
        <v>0.2</v>
      </c>
      <c r="X21" s="19">
        <f t="shared" si="6"/>
        <v>0.30000000000000004</v>
      </c>
      <c r="Y21" s="19">
        <v>0.1</v>
      </c>
      <c r="Z21" s="19">
        <v>0.2</v>
      </c>
      <c r="AA21" s="19">
        <f t="shared" si="7"/>
        <v>0.30000000000000004</v>
      </c>
      <c r="AB21" s="19">
        <v>0.1</v>
      </c>
      <c r="AC21" s="19">
        <v>0.2</v>
      </c>
      <c r="AD21" s="19">
        <f t="shared" si="8"/>
        <v>0.30000000000000004</v>
      </c>
      <c r="AE21" s="19">
        <v>0.1</v>
      </c>
      <c r="AF21" s="19">
        <v>0.3</v>
      </c>
      <c r="AG21" s="19">
        <f t="shared" si="9"/>
        <v>0.4</v>
      </c>
      <c r="AH21" s="19">
        <v>0.1</v>
      </c>
      <c r="AI21" s="19">
        <v>0.1</v>
      </c>
      <c r="AJ21" s="19">
        <f t="shared" si="10"/>
        <v>0.2</v>
      </c>
      <c r="AK21" s="19">
        <v>1.7</v>
      </c>
      <c r="AL21" s="19">
        <v>0.2</v>
      </c>
      <c r="AM21" s="19">
        <f t="shared" si="11"/>
        <v>1.9</v>
      </c>
      <c r="AN21" s="44">
        <f t="shared" si="14"/>
        <v>2.9</v>
      </c>
      <c r="AO21" s="45">
        <f t="shared" si="14"/>
        <v>2</v>
      </c>
      <c r="AP21" s="37">
        <f>SUM(F21+I21+L21+O21+R21+U21+X21+AA21+AD21+AG21+AJ21+AM21)</f>
        <v>4.9</v>
      </c>
      <c r="AQ21" s="114" t="s">
        <v>11</v>
      </c>
      <c r="AR21" s="156"/>
      <c r="AS21" s="26"/>
      <c r="AT21" s="16"/>
      <c r="AU21" s="16"/>
      <c r="AV21" s="16"/>
    </row>
    <row r="22" spans="1:48" s="6" customFormat="1" ht="15" customHeight="1">
      <c r="A22" s="21"/>
      <c r="B22" s="155" t="s">
        <v>12</v>
      </c>
      <c r="C22" s="113"/>
      <c r="D22" s="46">
        <v>0</v>
      </c>
      <c r="E22" s="46">
        <v>0.1</v>
      </c>
      <c r="F22" s="46">
        <f>D22+E22</f>
        <v>0.1</v>
      </c>
      <c r="G22" s="46">
        <v>0.7</v>
      </c>
      <c r="H22" s="46">
        <v>0.1</v>
      </c>
      <c r="I22" s="46">
        <f t="shared" si="1"/>
        <v>0.7999999999999999</v>
      </c>
      <c r="J22" s="46">
        <v>0</v>
      </c>
      <c r="K22" s="46">
        <v>0.1</v>
      </c>
      <c r="L22" s="46">
        <f t="shared" si="2"/>
        <v>0.1</v>
      </c>
      <c r="M22" s="46">
        <v>0.2</v>
      </c>
      <c r="N22" s="46">
        <v>1</v>
      </c>
      <c r="O22" s="46">
        <f>SUM(M22:N22)</f>
        <v>1.2</v>
      </c>
      <c r="P22" s="46">
        <v>0</v>
      </c>
      <c r="Q22" s="46">
        <v>1.3</v>
      </c>
      <c r="R22" s="46">
        <f t="shared" si="4"/>
        <v>1.3</v>
      </c>
      <c r="S22" s="46">
        <v>0.1</v>
      </c>
      <c r="T22" s="46">
        <v>0.2</v>
      </c>
      <c r="U22" s="46">
        <f>S22+T22</f>
        <v>0.30000000000000004</v>
      </c>
      <c r="V22" s="46">
        <v>0.3</v>
      </c>
      <c r="W22" s="46">
        <v>0.4</v>
      </c>
      <c r="X22" s="46">
        <f t="shared" si="6"/>
        <v>0.7</v>
      </c>
      <c r="Y22" s="46">
        <v>0.4</v>
      </c>
      <c r="Z22" s="46">
        <v>0.3</v>
      </c>
      <c r="AA22" s="46">
        <f t="shared" si="7"/>
        <v>0.7</v>
      </c>
      <c r="AB22" s="46">
        <v>0</v>
      </c>
      <c r="AC22" s="46">
        <v>0.1</v>
      </c>
      <c r="AD22" s="46">
        <f t="shared" si="8"/>
        <v>0.1</v>
      </c>
      <c r="AE22" s="46">
        <v>0</v>
      </c>
      <c r="AF22" s="46">
        <v>0.1</v>
      </c>
      <c r="AG22" s="46">
        <f t="shared" si="9"/>
        <v>0.1</v>
      </c>
      <c r="AH22" s="46">
        <v>0</v>
      </c>
      <c r="AI22" s="46">
        <v>0</v>
      </c>
      <c r="AJ22" s="46">
        <f t="shared" si="10"/>
        <v>0</v>
      </c>
      <c r="AK22" s="46">
        <v>0</v>
      </c>
      <c r="AL22" s="46">
        <v>0</v>
      </c>
      <c r="AM22" s="46">
        <f t="shared" si="11"/>
        <v>0</v>
      </c>
      <c r="AN22" s="47">
        <f t="shared" si="14"/>
        <v>1.6999999999999997</v>
      </c>
      <c r="AO22" s="48">
        <f t="shared" si="14"/>
        <v>3.7</v>
      </c>
      <c r="AP22" s="49">
        <f t="shared" si="12"/>
        <v>5.4</v>
      </c>
      <c r="AQ22" s="114" t="s">
        <v>13</v>
      </c>
      <c r="AR22" s="156"/>
      <c r="AS22" s="26"/>
      <c r="AT22" s="29"/>
      <c r="AU22" s="29"/>
      <c r="AV22" s="29"/>
    </row>
    <row r="23" spans="1:48" s="2" customFormat="1" ht="15" customHeight="1">
      <c r="A23" s="21"/>
      <c r="B23" s="126" t="s">
        <v>90</v>
      </c>
      <c r="C23" s="117"/>
      <c r="D23" s="20">
        <v>0</v>
      </c>
      <c r="E23" s="20">
        <v>0</v>
      </c>
      <c r="F23" s="20">
        <f t="shared" si="13"/>
        <v>0</v>
      </c>
      <c r="G23" s="20">
        <v>0</v>
      </c>
      <c r="H23" s="20">
        <v>0</v>
      </c>
      <c r="I23" s="20">
        <f t="shared" si="1"/>
        <v>0</v>
      </c>
      <c r="J23" s="20">
        <v>0</v>
      </c>
      <c r="K23" s="20">
        <v>0</v>
      </c>
      <c r="L23" s="20">
        <f t="shared" si="2"/>
        <v>0</v>
      </c>
      <c r="M23" s="20">
        <v>0</v>
      </c>
      <c r="N23" s="20">
        <v>0</v>
      </c>
      <c r="O23" s="20">
        <f t="shared" si="3"/>
        <v>0</v>
      </c>
      <c r="P23" s="20">
        <v>1.7</v>
      </c>
      <c r="Q23" s="20">
        <v>0.1</v>
      </c>
      <c r="R23" s="20">
        <f t="shared" si="4"/>
        <v>1.8</v>
      </c>
      <c r="S23" s="20">
        <v>0</v>
      </c>
      <c r="T23" s="20">
        <v>0</v>
      </c>
      <c r="U23" s="20">
        <f t="shared" si="5"/>
        <v>0</v>
      </c>
      <c r="V23" s="20">
        <v>0</v>
      </c>
      <c r="W23" s="20">
        <v>0</v>
      </c>
      <c r="X23" s="20">
        <f t="shared" si="6"/>
        <v>0</v>
      </c>
      <c r="Y23" s="20">
        <v>1.3</v>
      </c>
      <c r="Z23" s="20">
        <v>0</v>
      </c>
      <c r="AA23" s="20">
        <f t="shared" si="7"/>
        <v>1.3</v>
      </c>
      <c r="AB23" s="20">
        <v>0.5</v>
      </c>
      <c r="AC23" s="20">
        <v>0</v>
      </c>
      <c r="AD23" s="20">
        <f t="shared" si="8"/>
        <v>0.5</v>
      </c>
      <c r="AE23" s="20">
        <v>0</v>
      </c>
      <c r="AF23" s="20">
        <v>0</v>
      </c>
      <c r="AG23" s="20">
        <f t="shared" si="9"/>
        <v>0</v>
      </c>
      <c r="AH23" s="20">
        <v>0</v>
      </c>
      <c r="AI23" s="20">
        <v>0</v>
      </c>
      <c r="AJ23" s="20">
        <f t="shared" si="10"/>
        <v>0</v>
      </c>
      <c r="AK23" s="20">
        <v>0</v>
      </c>
      <c r="AL23" s="20">
        <v>0</v>
      </c>
      <c r="AM23" s="20">
        <f t="shared" si="11"/>
        <v>0</v>
      </c>
      <c r="AN23" s="50">
        <f t="shared" si="14"/>
        <v>3.5</v>
      </c>
      <c r="AO23" s="51">
        <f t="shared" si="14"/>
        <v>0.1</v>
      </c>
      <c r="AP23" s="52">
        <f t="shared" si="12"/>
        <v>3.6</v>
      </c>
      <c r="AQ23" s="118" t="s">
        <v>94</v>
      </c>
      <c r="AR23" s="127"/>
      <c r="AS23" s="26"/>
      <c r="AT23" s="16"/>
      <c r="AU23" s="16"/>
      <c r="AV23" s="16"/>
    </row>
    <row r="24" spans="1:48" s="2" customFormat="1" ht="15" customHeight="1">
      <c r="A24" s="21"/>
      <c r="B24" s="15"/>
      <c r="C24" s="15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5"/>
      <c r="AR24" s="15"/>
      <c r="AS24" s="26"/>
      <c r="AT24" s="16"/>
      <c r="AU24" s="16"/>
      <c r="AV24" s="16"/>
    </row>
    <row r="25" spans="1:48" s="6" customFormat="1" ht="15" customHeight="1">
      <c r="A25" s="134" t="s">
        <v>105</v>
      </c>
      <c r="B25" s="135"/>
      <c r="C25" s="135"/>
      <c r="D25" s="53">
        <f>SUM(D26+D29)</f>
        <v>0</v>
      </c>
      <c r="E25" s="53">
        <f>SUM(E26+E29)</f>
        <v>0</v>
      </c>
      <c r="F25" s="53">
        <f aca="true" t="shared" si="15" ref="F25:F31">SUM(D25:E25)</f>
        <v>0</v>
      </c>
      <c r="G25" s="54">
        <f aca="true" t="shared" si="16" ref="G25:O25">SUM(G26+G29)</f>
        <v>0</v>
      </c>
      <c r="H25" s="53">
        <f t="shared" si="16"/>
        <v>0</v>
      </c>
      <c r="I25" s="53">
        <f t="shared" si="16"/>
        <v>0</v>
      </c>
      <c r="J25" s="53">
        <f t="shared" si="16"/>
        <v>0</v>
      </c>
      <c r="K25" s="53">
        <f t="shared" si="16"/>
        <v>0</v>
      </c>
      <c r="L25" s="53">
        <f t="shared" si="16"/>
        <v>0</v>
      </c>
      <c r="M25" s="53">
        <f t="shared" si="16"/>
        <v>0</v>
      </c>
      <c r="N25" s="53">
        <f t="shared" si="16"/>
        <v>0</v>
      </c>
      <c r="O25" s="53">
        <f t="shared" si="16"/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f>S25+T25</f>
        <v>0</v>
      </c>
      <c r="V25" s="55">
        <f>V26+V29</f>
        <v>0</v>
      </c>
      <c r="W25" s="55">
        <f>W26+W29</f>
        <v>0</v>
      </c>
      <c r="X25" s="55">
        <f>V25+W25</f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f>AF26+AF29</f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f>SUM(AK25:AL25)</f>
        <v>0</v>
      </c>
      <c r="AN25" s="17">
        <f>AN26+AN29</f>
        <v>0</v>
      </c>
      <c r="AO25" s="17">
        <f>AO26+AO29</f>
        <v>0</v>
      </c>
      <c r="AP25" s="17">
        <f t="shared" si="12"/>
        <v>0</v>
      </c>
      <c r="AQ25" s="137" t="s">
        <v>116</v>
      </c>
      <c r="AR25" s="109"/>
      <c r="AS25" s="108"/>
      <c r="AT25" s="16"/>
      <c r="AU25" s="16"/>
      <c r="AV25" s="16"/>
    </row>
    <row r="26" spans="1:48" s="6" customFormat="1" ht="15" customHeight="1">
      <c r="A26" s="56"/>
      <c r="B26" s="148" t="s">
        <v>114</v>
      </c>
      <c r="C26" s="149"/>
      <c r="D26" s="53">
        <f>SUM(D27:D28)</f>
        <v>0</v>
      </c>
      <c r="E26" s="53">
        <f>SUM(E27:E28)</f>
        <v>0</v>
      </c>
      <c r="F26" s="53">
        <f t="shared" si="15"/>
        <v>0</v>
      </c>
      <c r="G26" s="54">
        <f aca="true" t="shared" si="17" ref="G26:AM26">SUM(G27:G28)</f>
        <v>0</v>
      </c>
      <c r="H26" s="53">
        <f t="shared" si="17"/>
        <v>0</v>
      </c>
      <c r="I26" s="53">
        <f t="shared" si="17"/>
        <v>0</v>
      </c>
      <c r="J26" s="53">
        <f t="shared" si="17"/>
        <v>0</v>
      </c>
      <c r="K26" s="53">
        <f t="shared" si="17"/>
        <v>0</v>
      </c>
      <c r="L26" s="53">
        <f t="shared" si="17"/>
        <v>0</v>
      </c>
      <c r="M26" s="53">
        <f t="shared" si="17"/>
        <v>0</v>
      </c>
      <c r="N26" s="53">
        <f t="shared" si="17"/>
        <v>0</v>
      </c>
      <c r="O26" s="53">
        <f t="shared" si="17"/>
        <v>0</v>
      </c>
      <c r="P26" s="53">
        <f t="shared" si="17"/>
        <v>0</v>
      </c>
      <c r="Q26" s="53">
        <f t="shared" si="17"/>
        <v>0</v>
      </c>
      <c r="R26" s="53">
        <f t="shared" si="17"/>
        <v>0</v>
      </c>
      <c r="S26" s="53">
        <f t="shared" si="17"/>
        <v>0</v>
      </c>
      <c r="T26" s="53">
        <f t="shared" si="17"/>
        <v>0</v>
      </c>
      <c r="U26" s="53">
        <f t="shared" si="17"/>
        <v>0</v>
      </c>
      <c r="V26" s="53">
        <f t="shared" si="17"/>
        <v>0</v>
      </c>
      <c r="W26" s="53">
        <f t="shared" si="17"/>
        <v>0</v>
      </c>
      <c r="X26" s="53">
        <f t="shared" si="17"/>
        <v>0</v>
      </c>
      <c r="Y26" s="53">
        <f t="shared" si="17"/>
        <v>0</v>
      </c>
      <c r="Z26" s="53">
        <f t="shared" si="17"/>
        <v>0</v>
      </c>
      <c r="AA26" s="53">
        <f t="shared" si="17"/>
        <v>0</v>
      </c>
      <c r="AB26" s="53">
        <f t="shared" si="17"/>
        <v>0</v>
      </c>
      <c r="AC26" s="53">
        <f t="shared" si="17"/>
        <v>0</v>
      </c>
      <c r="AD26" s="53">
        <f t="shared" si="17"/>
        <v>0</v>
      </c>
      <c r="AE26" s="53">
        <f t="shared" si="17"/>
        <v>0</v>
      </c>
      <c r="AF26" s="53">
        <f t="shared" si="17"/>
        <v>0</v>
      </c>
      <c r="AG26" s="53">
        <f t="shared" si="17"/>
        <v>0</v>
      </c>
      <c r="AH26" s="53">
        <f t="shared" si="17"/>
        <v>0</v>
      </c>
      <c r="AI26" s="53">
        <f t="shared" si="17"/>
        <v>0</v>
      </c>
      <c r="AJ26" s="53">
        <f t="shared" si="17"/>
        <v>0</v>
      </c>
      <c r="AK26" s="53">
        <f t="shared" si="17"/>
        <v>0</v>
      </c>
      <c r="AL26" s="53">
        <f t="shared" si="17"/>
        <v>0</v>
      </c>
      <c r="AM26" s="53">
        <f t="shared" si="17"/>
        <v>0</v>
      </c>
      <c r="AN26" s="19">
        <f>AN27+AN28</f>
        <v>0</v>
      </c>
      <c r="AO26" s="19">
        <f>AO27+AO28</f>
        <v>0</v>
      </c>
      <c r="AP26" s="17">
        <f>AN26+AO26</f>
        <v>0</v>
      </c>
      <c r="AQ26" s="150" t="s">
        <v>111</v>
      </c>
      <c r="AR26" s="151"/>
      <c r="AS26" s="34"/>
      <c r="AT26" s="16"/>
      <c r="AU26" s="16"/>
      <c r="AV26" s="16"/>
    </row>
    <row r="27" spans="1:48" s="6" customFormat="1" ht="15" customHeight="1">
      <c r="A27" s="57"/>
      <c r="B27" s="58"/>
      <c r="C27" s="59" t="s">
        <v>25</v>
      </c>
      <c r="D27" s="60">
        <v>0</v>
      </c>
      <c r="E27" s="60">
        <v>0</v>
      </c>
      <c r="F27" s="60">
        <f t="shared" si="15"/>
        <v>0</v>
      </c>
      <c r="G27" s="61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44">
        <f aca="true" t="shared" si="18" ref="AN27:AP28">SUM(D27+G27+J27+M27+P27+S27+V27+Y27+AB27+AE27+AH27+AK27)</f>
        <v>0</v>
      </c>
      <c r="AO27" s="45">
        <f t="shared" si="18"/>
        <v>0</v>
      </c>
      <c r="AP27" s="37">
        <f t="shared" si="18"/>
        <v>0</v>
      </c>
      <c r="AQ27" s="62" t="s">
        <v>95</v>
      </c>
      <c r="AR27" s="63"/>
      <c r="AS27" s="26"/>
      <c r="AT27" s="16"/>
      <c r="AU27" s="16"/>
      <c r="AV27" s="16"/>
    </row>
    <row r="28" spans="1:48" s="6" customFormat="1" ht="15" customHeight="1">
      <c r="A28" s="57"/>
      <c r="B28" s="58"/>
      <c r="C28" s="64" t="s">
        <v>26</v>
      </c>
      <c r="D28" s="65">
        <v>0</v>
      </c>
      <c r="E28" s="65">
        <v>0</v>
      </c>
      <c r="F28" s="65">
        <f t="shared" si="15"/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39">
        <f t="shared" si="18"/>
        <v>0</v>
      </c>
      <c r="AO28" s="40">
        <f t="shared" si="18"/>
        <v>0</v>
      </c>
      <c r="AP28" s="41">
        <f t="shared" si="18"/>
        <v>0</v>
      </c>
      <c r="AQ28" s="67" t="s">
        <v>76</v>
      </c>
      <c r="AR28" s="63"/>
      <c r="AS28" s="26"/>
      <c r="AT28" s="16"/>
      <c r="AU28" s="16"/>
      <c r="AV28" s="16"/>
    </row>
    <row r="29" spans="1:48" s="6" customFormat="1" ht="15" customHeight="1">
      <c r="A29" s="57"/>
      <c r="B29" s="152" t="s">
        <v>96</v>
      </c>
      <c r="C29" s="121"/>
      <c r="D29" s="53">
        <f>SUM(D30:D31)</f>
        <v>0</v>
      </c>
      <c r="E29" s="53">
        <f>SUM(E30:E31)</f>
        <v>0</v>
      </c>
      <c r="F29" s="53">
        <f t="shared" si="15"/>
        <v>0</v>
      </c>
      <c r="G29" s="54">
        <f aca="true" t="shared" si="19" ref="G29:AL29">SUM(G30:G31)</f>
        <v>0</v>
      </c>
      <c r="H29" s="53">
        <f t="shared" si="19"/>
        <v>0</v>
      </c>
      <c r="I29" s="53">
        <f t="shared" si="19"/>
        <v>0</v>
      </c>
      <c r="J29" s="53">
        <f t="shared" si="19"/>
        <v>0</v>
      </c>
      <c r="K29" s="53">
        <f t="shared" si="19"/>
        <v>0</v>
      </c>
      <c r="L29" s="53">
        <f t="shared" si="19"/>
        <v>0</v>
      </c>
      <c r="M29" s="53">
        <f t="shared" si="19"/>
        <v>0</v>
      </c>
      <c r="N29" s="53">
        <f t="shared" si="19"/>
        <v>0</v>
      </c>
      <c r="O29" s="53">
        <f t="shared" si="19"/>
        <v>0</v>
      </c>
      <c r="P29" s="53">
        <f t="shared" si="19"/>
        <v>0</v>
      </c>
      <c r="Q29" s="53">
        <f t="shared" si="19"/>
        <v>0</v>
      </c>
      <c r="R29" s="53">
        <f t="shared" si="19"/>
        <v>0</v>
      </c>
      <c r="S29" s="53">
        <f t="shared" si="19"/>
        <v>0</v>
      </c>
      <c r="T29" s="53">
        <f t="shared" si="19"/>
        <v>0</v>
      </c>
      <c r="U29" s="53">
        <f t="shared" si="19"/>
        <v>0</v>
      </c>
      <c r="V29" s="53">
        <f t="shared" si="19"/>
        <v>0</v>
      </c>
      <c r="W29" s="53">
        <f t="shared" si="19"/>
        <v>0</v>
      </c>
      <c r="X29" s="53">
        <f t="shared" si="19"/>
        <v>0</v>
      </c>
      <c r="Y29" s="53">
        <f t="shared" si="19"/>
        <v>0</v>
      </c>
      <c r="Z29" s="53">
        <f t="shared" si="19"/>
        <v>0</v>
      </c>
      <c r="AA29" s="53">
        <f t="shared" si="19"/>
        <v>0</v>
      </c>
      <c r="AB29" s="53">
        <f t="shared" si="19"/>
        <v>0</v>
      </c>
      <c r="AC29" s="53">
        <f t="shared" si="19"/>
        <v>0</v>
      </c>
      <c r="AD29" s="53">
        <f t="shared" si="19"/>
        <v>0</v>
      </c>
      <c r="AE29" s="53">
        <f t="shared" si="19"/>
        <v>0</v>
      </c>
      <c r="AF29" s="53">
        <f t="shared" si="19"/>
        <v>0</v>
      </c>
      <c r="AG29" s="53">
        <f t="shared" si="19"/>
        <v>0</v>
      </c>
      <c r="AH29" s="53">
        <f t="shared" si="19"/>
        <v>0</v>
      </c>
      <c r="AI29" s="53">
        <f t="shared" si="19"/>
        <v>0</v>
      </c>
      <c r="AJ29" s="53">
        <f t="shared" si="19"/>
        <v>0</v>
      </c>
      <c r="AK29" s="53">
        <f t="shared" si="19"/>
        <v>0</v>
      </c>
      <c r="AL29" s="53">
        <f t="shared" si="19"/>
        <v>0</v>
      </c>
      <c r="AM29" s="53">
        <f>SUM(AM30:AM31)</f>
        <v>0</v>
      </c>
      <c r="AN29" s="53">
        <f>SUM(AN30:AN31)</f>
        <v>0</v>
      </c>
      <c r="AO29" s="53">
        <f>SUM(AO30:AO31)</f>
        <v>0</v>
      </c>
      <c r="AP29" s="53">
        <f>SUM(AP30:AP31)</f>
        <v>0</v>
      </c>
      <c r="AQ29" s="153" t="s">
        <v>97</v>
      </c>
      <c r="AR29" s="154"/>
      <c r="AS29" s="26"/>
      <c r="AT29" s="16"/>
      <c r="AU29" s="16"/>
      <c r="AV29" s="16"/>
    </row>
    <row r="30" spans="1:48" s="6" customFormat="1" ht="15" customHeight="1">
      <c r="A30" s="57"/>
      <c r="B30" s="69"/>
      <c r="C30" s="70" t="s">
        <v>37</v>
      </c>
      <c r="D30" s="60">
        <v>0</v>
      </c>
      <c r="E30" s="60">
        <v>0</v>
      </c>
      <c r="F30" s="60">
        <f t="shared" si="15"/>
        <v>0</v>
      </c>
      <c r="G30" s="61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f>S30+T30</f>
        <v>0</v>
      </c>
      <c r="V30" s="60">
        <v>0</v>
      </c>
      <c r="W30" s="60">
        <v>0</v>
      </c>
      <c r="X30" s="60">
        <f>V30+W30</f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f>SUM(AK30:AL30)</f>
        <v>0</v>
      </c>
      <c r="AN30" s="35">
        <f aca="true" t="shared" si="20" ref="AN30:AP31">SUM(D30+G30+J30+M30+P30+S30+V30+Y30+AB30+AE30+AH30+AK30)</f>
        <v>0</v>
      </c>
      <c r="AO30" s="36">
        <f t="shared" si="20"/>
        <v>0</v>
      </c>
      <c r="AP30" s="37">
        <f t="shared" si="20"/>
        <v>0</v>
      </c>
      <c r="AQ30" s="71" t="s">
        <v>28</v>
      </c>
      <c r="AR30" s="72"/>
      <c r="AS30" s="26"/>
      <c r="AT30" s="16"/>
      <c r="AU30" s="16"/>
      <c r="AV30" s="16"/>
    </row>
    <row r="31" spans="1:48" s="6" customFormat="1" ht="15" customHeight="1">
      <c r="A31" s="57"/>
      <c r="B31" s="69"/>
      <c r="C31" s="73" t="s">
        <v>27</v>
      </c>
      <c r="D31" s="65">
        <v>0</v>
      </c>
      <c r="E31" s="65">
        <v>0</v>
      </c>
      <c r="F31" s="65">
        <f t="shared" si="15"/>
        <v>0</v>
      </c>
      <c r="G31" s="7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f>S31+T31</f>
        <v>0</v>
      </c>
      <c r="V31" s="65">
        <v>0</v>
      </c>
      <c r="W31" s="65">
        <v>0</v>
      </c>
      <c r="X31" s="65">
        <f>V31+W31</f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f>SUM(AK31:AL31)</f>
        <v>0</v>
      </c>
      <c r="AN31" s="39">
        <f t="shared" si="20"/>
        <v>0</v>
      </c>
      <c r="AO31" s="40">
        <f t="shared" si="20"/>
        <v>0</v>
      </c>
      <c r="AP31" s="41">
        <f t="shared" si="20"/>
        <v>0</v>
      </c>
      <c r="AQ31" s="75" t="s">
        <v>29</v>
      </c>
      <c r="AR31" s="72"/>
      <c r="AS31" s="76"/>
      <c r="AT31" s="16"/>
      <c r="AU31" s="16"/>
      <c r="AV31" s="16"/>
    </row>
    <row r="32" spans="1:48" s="6" customFormat="1" ht="15" customHeight="1">
      <c r="A32" s="57"/>
      <c r="B32" s="73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9"/>
      <c r="AO32" s="79"/>
      <c r="AP32" s="79"/>
      <c r="AQ32" s="80"/>
      <c r="AR32" s="81"/>
      <c r="AS32" s="15"/>
      <c r="AT32" s="30"/>
      <c r="AU32" s="16"/>
      <c r="AV32" s="16"/>
    </row>
    <row r="33" spans="1:48" s="2" customFormat="1" ht="15" customHeight="1">
      <c r="A33" s="21"/>
      <c r="B33" s="15"/>
      <c r="C33" s="1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5"/>
      <c r="AR33" s="15"/>
      <c r="AS33" s="26"/>
      <c r="AT33" s="16"/>
      <c r="AU33" s="16"/>
      <c r="AV33" s="16"/>
    </row>
    <row r="34" spans="1:48" s="2" customFormat="1" ht="15" customHeight="1">
      <c r="A34" s="134" t="s">
        <v>14</v>
      </c>
      <c r="B34" s="135"/>
      <c r="C34" s="136"/>
      <c r="D34" s="17">
        <f>D35+D36</f>
        <v>0.2</v>
      </c>
      <c r="E34" s="17">
        <f>E35+E36</f>
        <v>-0.3</v>
      </c>
      <c r="F34" s="17">
        <f>D34+E34</f>
        <v>-0.09999999999999998</v>
      </c>
      <c r="G34" s="17">
        <f>G35+G36</f>
        <v>1.6</v>
      </c>
      <c r="H34" s="17">
        <f>H35+H36</f>
        <v>-0.5</v>
      </c>
      <c r="I34" s="17">
        <f>G34+H34</f>
        <v>1.1</v>
      </c>
      <c r="J34" s="17">
        <f>J35+J36</f>
        <v>0.09999999999999998</v>
      </c>
      <c r="K34" s="17">
        <f>K35+K36</f>
        <v>0.30000000000000004</v>
      </c>
      <c r="L34" s="17">
        <f>J34+K34</f>
        <v>0.4</v>
      </c>
      <c r="M34" s="17">
        <f>M35+M36</f>
        <v>-0.1</v>
      </c>
      <c r="N34" s="17">
        <f>N35+N36</f>
        <v>-0.1</v>
      </c>
      <c r="O34" s="17">
        <f>M34+N34</f>
        <v>-0.2</v>
      </c>
      <c r="P34" s="17">
        <f>P35+P36</f>
        <v>-0.1</v>
      </c>
      <c r="Q34" s="17">
        <f>Q35+Q36</f>
        <v>0</v>
      </c>
      <c r="R34" s="17">
        <f>P34+Q34</f>
        <v>-0.1</v>
      </c>
      <c r="S34" s="17">
        <f>S35+S36</f>
        <v>0.2</v>
      </c>
      <c r="T34" s="17">
        <f>T35+T36</f>
        <v>-0.30000000000000004</v>
      </c>
      <c r="U34" s="17">
        <f>S34+T34</f>
        <v>-0.10000000000000003</v>
      </c>
      <c r="V34" s="17">
        <f>V35+V36</f>
        <v>0.5</v>
      </c>
      <c r="W34" s="17">
        <f>W35+W36</f>
        <v>-0.30000000000000004</v>
      </c>
      <c r="X34" s="17">
        <f>V34+W34</f>
        <v>0.19999999999999996</v>
      </c>
      <c r="Y34" s="17">
        <f>Y35+Y36</f>
        <v>-0.2</v>
      </c>
      <c r="Z34" s="17">
        <f>Z35+Z36</f>
        <v>0.3</v>
      </c>
      <c r="AA34" s="17">
        <f>Y34+Z34</f>
        <v>0.09999999999999998</v>
      </c>
      <c r="AB34" s="17">
        <f>AB35+AB36</f>
        <v>0</v>
      </c>
      <c r="AC34" s="17">
        <f>AC35+AC36</f>
        <v>0.1</v>
      </c>
      <c r="AD34" s="17">
        <f>AB34+AC34</f>
        <v>0.1</v>
      </c>
      <c r="AE34" s="17">
        <f>AE35+AE36</f>
        <v>0</v>
      </c>
      <c r="AF34" s="17">
        <f>AF35+AF36</f>
        <v>0</v>
      </c>
      <c r="AG34" s="17">
        <f>AE34+AF34</f>
        <v>0</v>
      </c>
      <c r="AH34" s="17">
        <f>AH35+AH36</f>
        <v>0.1</v>
      </c>
      <c r="AI34" s="17">
        <f>AI35+AI36</f>
        <v>-0.6</v>
      </c>
      <c r="AJ34" s="17">
        <f>AH34+AI34</f>
        <v>-0.5</v>
      </c>
      <c r="AK34" s="17">
        <f>AK35+AK36</f>
        <v>0.7999999999999999</v>
      </c>
      <c r="AL34" s="17">
        <f>AL35+AL36</f>
        <v>-0.6</v>
      </c>
      <c r="AM34" s="17">
        <f>AK34+AL34</f>
        <v>0.19999999999999996</v>
      </c>
      <c r="AN34" s="17">
        <f>AN35+AN36</f>
        <v>3.0999999999999996</v>
      </c>
      <c r="AO34" s="17">
        <f>AO35+AO36</f>
        <v>-2</v>
      </c>
      <c r="AP34" s="17">
        <f>AN34+AO34</f>
        <v>1.0999999999999996</v>
      </c>
      <c r="AQ34" s="137" t="s">
        <v>15</v>
      </c>
      <c r="AR34" s="109"/>
      <c r="AS34" s="108"/>
      <c r="AT34" s="16"/>
      <c r="AU34" s="16"/>
      <c r="AV34" s="16"/>
    </row>
    <row r="35" spans="1:48" s="2" customFormat="1" ht="15" customHeight="1">
      <c r="A35" s="57"/>
      <c r="B35" s="138" t="s">
        <v>77</v>
      </c>
      <c r="C35" s="139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G35+H35</f>
        <v>0</v>
      </c>
      <c r="J35" s="19">
        <v>0.3</v>
      </c>
      <c r="K35" s="19">
        <v>0.1</v>
      </c>
      <c r="L35" s="19">
        <f>J35+K35</f>
        <v>0.4</v>
      </c>
      <c r="M35" s="19">
        <v>0</v>
      </c>
      <c r="N35" s="19">
        <v>0</v>
      </c>
      <c r="O35" s="19">
        <f>M35+N35</f>
        <v>0</v>
      </c>
      <c r="P35" s="19">
        <v>-0.1</v>
      </c>
      <c r="Q35" s="19">
        <v>0</v>
      </c>
      <c r="R35" s="19">
        <f>P35+Q35</f>
        <v>-0.1</v>
      </c>
      <c r="S35" s="19">
        <v>0.1</v>
      </c>
      <c r="T35" s="19">
        <v>-0.1</v>
      </c>
      <c r="U35" s="19">
        <f>S35+T35</f>
        <v>0</v>
      </c>
      <c r="V35" s="19">
        <v>0.3</v>
      </c>
      <c r="W35" s="19">
        <v>-0.2</v>
      </c>
      <c r="X35" s="19">
        <f>V35+W35</f>
        <v>0.09999999999999998</v>
      </c>
      <c r="Y35" s="19">
        <v>-0.1</v>
      </c>
      <c r="Z35" s="19">
        <v>0</v>
      </c>
      <c r="AA35" s="19">
        <f>Y35+Z35</f>
        <v>-0.1</v>
      </c>
      <c r="AB35" s="19">
        <v>0</v>
      </c>
      <c r="AC35" s="19">
        <v>0</v>
      </c>
      <c r="AD35" s="19">
        <f>AB35+AC35</f>
        <v>0</v>
      </c>
      <c r="AE35" s="19">
        <v>0</v>
      </c>
      <c r="AF35" s="19">
        <v>-0.1</v>
      </c>
      <c r="AG35" s="19">
        <f>AE35+AF35</f>
        <v>-0.1</v>
      </c>
      <c r="AH35" s="19">
        <v>-0.1</v>
      </c>
      <c r="AI35" s="19">
        <v>-0.1</v>
      </c>
      <c r="AJ35" s="19">
        <f>AH35+AI35</f>
        <v>-0.2</v>
      </c>
      <c r="AK35" s="19">
        <v>0.1</v>
      </c>
      <c r="AL35" s="19">
        <v>0</v>
      </c>
      <c r="AM35" s="19">
        <f>AK35+AL35</f>
        <v>0.1</v>
      </c>
      <c r="AN35" s="44">
        <f>SUM(D35+G35+J35+M35+P35+S35+V35+Y35+AB35+AE35+AH35+AK35)</f>
        <v>0.5</v>
      </c>
      <c r="AO35" s="44">
        <f>SUM(E35+H35+K35+N35+Q35+T35+W35+Z35+AC35+AF35+AI35+AL35)</f>
        <v>-0.4</v>
      </c>
      <c r="AP35" s="82">
        <f>SUM(AN35:AO35)</f>
        <v>0.09999999999999998</v>
      </c>
      <c r="AQ35" s="140" t="s">
        <v>38</v>
      </c>
      <c r="AR35" s="141"/>
      <c r="AS35" s="26"/>
      <c r="AT35" s="16"/>
      <c r="AU35" s="16"/>
      <c r="AV35" s="16"/>
    </row>
    <row r="36" spans="1:48" s="2" customFormat="1" ht="15" customHeight="1">
      <c r="A36" s="57"/>
      <c r="B36" s="126" t="s">
        <v>120</v>
      </c>
      <c r="C36" s="117"/>
      <c r="D36" s="20">
        <v>0.2</v>
      </c>
      <c r="E36" s="20">
        <v>-0.3</v>
      </c>
      <c r="F36" s="20">
        <f>D36+E36</f>
        <v>-0.09999999999999998</v>
      </c>
      <c r="G36" s="20">
        <v>1.6</v>
      </c>
      <c r="H36" s="20">
        <v>-0.5</v>
      </c>
      <c r="I36" s="20">
        <f>SUM(G36:H36)</f>
        <v>1.1</v>
      </c>
      <c r="J36" s="20">
        <v>-0.2</v>
      </c>
      <c r="K36" s="20">
        <v>0.2</v>
      </c>
      <c r="L36" s="20">
        <f>J36+K36</f>
        <v>0</v>
      </c>
      <c r="M36" s="20">
        <v>-0.1</v>
      </c>
      <c r="N36" s="20">
        <v>-0.1</v>
      </c>
      <c r="O36" s="20">
        <f>M36+N36</f>
        <v>-0.2</v>
      </c>
      <c r="P36" s="20">
        <v>0</v>
      </c>
      <c r="Q36" s="20">
        <v>0</v>
      </c>
      <c r="R36" s="20">
        <f>P36+Q36</f>
        <v>0</v>
      </c>
      <c r="S36" s="20">
        <v>0.1</v>
      </c>
      <c r="T36" s="20">
        <v>-0.2</v>
      </c>
      <c r="U36" s="20">
        <f>S36+T36</f>
        <v>-0.1</v>
      </c>
      <c r="V36" s="20">
        <v>0.2</v>
      </c>
      <c r="W36" s="20">
        <v>-0.1</v>
      </c>
      <c r="X36" s="20">
        <f>V36+W36</f>
        <v>0.1</v>
      </c>
      <c r="Y36" s="20">
        <v>-0.1</v>
      </c>
      <c r="Z36" s="20">
        <v>0.3</v>
      </c>
      <c r="AA36" s="20">
        <f>Y36+Z36</f>
        <v>0.19999999999999998</v>
      </c>
      <c r="AB36" s="20">
        <v>0</v>
      </c>
      <c r="AC36" s="20">
        <v>0.1</v>
      </c>
      <c r="AD36" s="20">
        <f>AB36+AC36</f>
        <v>0.1</v>
      </c>
      <c r="AE36" s="20">
        <v>0</v>
      </c>
      <c r="AF36" s="20">
        <v>0.1</v>
      </c>
      <c r="AG36" s="20">
        <f>AE36+AF36</f>
        <v>0.1</v>
      </c>
      <c r="AH36" s="20">
        <v>0.2</v>
      </c>
      <c r="AI36" s="20">
        <v>-0.5</v>
      </c>
      <c r="AJ36" s="20">
        <f>AH36+AI36</f>
        <v>-0.3</v>
      </c>
      <c r="AK36" s="20">
        <v>0.7</v>
      </c>
      <c r="AL36" s="20">
        <v>-0.6</v>
      </c>
      <c r="AM36" s="20">
        <f>AK36+AL36</f>
        <v>0.09999999999999998</v>
      </c>
      <c r="AN36" s="50">
        <f>SUM(D36+G36+J36+M36+P36+S36+V36+Y36+AB36+AE36+AH36+AK36)</f>
        <v>2.5999999999999996</v>
      </c>
      <c r="AO36" s="83">
        <f>SUM(E36+H36+K36+N36+Q36+T36+W36+Z36+AC36+AF36+AI36+AL36)</f>
        <v>-1.6</v>
      </c>
      <c r="AP36" s="84">
        <f>SUM(AN36:AO36)</f>
        <v>0.9999999999999996</v>
      </c>
      <c r="AQ36" s="118" t="s">
        <v>121</v>
      </c>
      <c r="AR36" s="127"/>
      <c r="AS36" s="26"/>
      <c r="AT36" s="16"/>
      <c r="AU36" s="16"/>
      <c r="AV36" s="16"/>
    </row>
    <row r="37" spans="1:48" s="2" customFormat="1" ht="15" customHeight="1">
      <c r="A37" s="146"/>
      <c r="B37" s="147"/>
      <c r="C37" s="147"/>
      <c r="D37" s="143" t="s">
        <v>78</v>
      </c>
      <c r="E37" s="143"/>
      <c r="F37" s="143"/>
      <c r="G37" s="142" t="s">
        <v>79</v>
      </c>
      <c r="H37" s="143"/>
      <c r="I37" s="143"/>
      <c r="J37" s="142" t="s">
        <v>80</v>
      </c>
      <c r="K37" s="143"/>
      <c r="L37" s="143"/>
      <c r="M37" s="142" t="s">
        <v>81</v>
      </c>
      <c r="N37" s="143"/>
      <c r="O37" s="143"/>
      <c r="P37" s="142" t="s">
        <v>82</v>
      </c>
      <c r="Q37" s="143"/>
      <c r="R37" s="143"/>
      <c r="S37" s="142" t="s">
        <v>83</v>
      </c>
      <c r="T37" s="143"/>
      <c r="U37" s="143"/>
      <c r="V37" s="142" t="s">
        <v>84</v>
      </c>
      <c r="W37" s="143"/>
      <c r="X37" s="143"/>
      <c r="Y37" s="142" t="s">
        <v>54</v>
      </c>
      <c r="Z37" s="143"/>
      <c r="AA37" s="143"/>
      <c r="AB37" s="142" t="s">
        <v>55</v>
      </c>
      <c r="AC37" s="143"/>
      <c r="AD37" s="143"/>
      <c r="AE37" s="142" t="s">
        <v>56</v>
      </c>
      <c r="AF37" s="143"/>
      <c r="AG37" s="143"/>
      <c r="AH37" s="142" t="s">
        <v>57</v>
      </c>
      <c r="AI37" s="143"/>
      <c r="AJ37" s="143"/>
      <c r="AK37" s="142" t="s">
        <v>58</v>
      </c>
      <c r="AL37" s="143"/>
      <c r="AM37" s="143"/>
      <c r="AN37" s="142" t="s">
        <v>58</v>
      </c>
      <c r="AO37" s="143"/>
      <c r="AP37" s="143"/>
      <c r="AQ37" s="144"/>
      <c r="AR37" s="144"/>
      <c r="AS37" s="145"/>
      <c r="AT37" s="16"/>
      <c r="AU37" s="16"/>
      <c r="AV37" s="16"/>
    </row>
    <row r="38" spans="1:48" s="2" customFormat="1" ht="15" customHeight="1">
      <c r="A38" s="128" t="s">
        <v>31</v>
      </c>
      <c r="B38" s="129"/>
      <c r="C38" s="130"/>
      <c r="D38" s="17">
        <f>D11+D13-D25-D34-D17</f>
        <v>134.90000000000003</v>
      </c>
      <c r="E38" s="17">
        <f>E11+E13-E25-E34-E17</f>
        <v>5.1</v>
      </c>
      <c r="F38" s="17">
        <f>D38+E38</f>
        <v>140.00000000000003</v>
      </c>
      <c r="G38" s="17">
        <f>G11+G13-G25-G34-G17</f>
        <v>247.8</v>
      </c>
      <c r="H38" s="17">
        <f>H11+H13-H25-H34-H17</f>
        <v>8.4</v>
      </c>
      <c r="I38" s="17">
        <f>G38+H38</f>
        <v>256.2</v>
      </c>
      <c r="J38" s="17">
        <f>J11+J13-J25-J34-J17</f>
        <v>276.8</v>
      </c>
      <c r="K38" s="17">
        <f>K11+K13-K25-K34-K17</f>
        <v>10.399999999999999</v>
      </c>
      <c r="L38" s="17">
        <f>J38+K38</f>
        <v>287.2</v>
      </c>
      <c r="M38" s="17">
        <f>M11+M13-M25-M34-M17</f>
        <v>274.90000000000003</v>
      </c>
      <c r="N38" s="17">
        <f>N11+N13-N25-N34-N17</f>
        <v>9.899999999999999</v>
      </c>
      <c r="O38" s="17">
        <f>M38+N38</f>
        <v>284.8</v>
      </c>
      <c r="P38" s="17">
        <f>P11+P13-P25-P34-P17</f>
        <v>255.60000000000008</v>
      </c>
      <c r="Q38" s="17">
        <f>Q11+Q13-Q25-Q34-Q17</f>
        <v>8.799999999999999</v>
      </c>
      <c r="R38" s="17">
        <f>P38+Q38</f>
        <v>264.4000000000001</v>
      </c>
      <c r="S38" s="17">
        <f>S11+S13-S25-S34-S17</f>
        <v>231.90000000000012</v>
      </c>
      <c r="T38" s="17">
        <f>T11+T13-T25-T34-T17</f>
        <v>8.299999999999999</v>
      </c>
      <c r="U38" s="17">
        <f>S38+T38</f>
        <v>240.20000000000013</v>
      </c>
      <c r="V38" s="17">
        <f>V11+V13-V25-V34-V17</f>
        <v>214.4000000000001</v>
      </c>
      <c r="W38" s="17">
        <f>W11+W13-W25-W34-W17</f>
        <v>7.5</v>
      </c>
      <c r="X38" s="17">
        <f>V38+W38</f>
        <v>221.9000000000001</v>
      </c>
      <c r="Y38" s="17">
        <f>Y11+Y13-Y25-Y34-Y17</f>
        <v>187.70000000000007</v>
      </c>
      <c r="Z38" s="17">
        <f>Z11+Z13-Z25-Z34-Z17</f>
        <v>6.2</v>
      </c>
      <c r="AA38" s="17">
        <f>Y38+Z38</f>
        <v>193.90000000000006</v>
      </c>
      <c r="AB38" s="17">
        <f>AB11+AB13-AB25-AB34-AB17</f>
        <v>167.40000000000006</v>
      </c>
      <c r="AC38" s="17">
        <f>AC11+AC13-AC25-AC34-AC17</f>
        <v>5.2</v>
      </c>
      <c r="AD38" s="17">
        <f>AB38+AC38</f>
        <v>172.60000000000005</v>
      </c>
      <c r="AE38" s="17">
        <f>AE11+AE13-AE25-AE34-AE17</f>
        <v>140.20000000000005</v>
      </c>
      <c r="AF38" s="17">
        <f>AF11+AF13-AF25-AF34-AF17</f>
        <v>4.3</v>
      </c>
      <c r="AG38" s="17">
        <f>AE38+AF38</f>
        <v>144.50000000000006</v>
      </c>
      <c r="AH38" s="17">
        <f>AH11+AH13-AH25-AH34-AH17</f>
        <v>119.60000000000005</v>
      </c>
      <c r="AI38" s="17">
        <f>AI11+AI13-AI25-AI34-AI17</f>
        <v>4.3</v>
      </c>
      <c r="AJ38" s="17">
        <f>AH38+AI38</f>
        <v>123.90000000000005</v>
      </c>
      <c r="AK38" s="17">
        <f>AK11+AK13-AK25-AK34-AK17</f>
        <v>97.20000000000005</v>
      </c>
      <c r="AL38" s="17">
        <f>AL11+AL13-AL25-AL34-AL17</f>
        <v>4.299999999999999</v>
      </c>
      <c r="AM38" s="17">
        <f>AK38+AL38</f>
        <v>101.50000000000004</v>
      </c>
      <c r="AN38" s="17">
        <f>AN11+AN13-AN25-AN34-AN17</f>
        <v>97.19999999999999</v>
      </c>
      <c r="AO38" s="17">
        <f>AO11+AO13-AO25-AO34-AO17</f>
        <v>4.3000000000000025</v>
      </c>
      <c r="AP38" s="17">
        <f>AN38+AO38</f>
        <v>101.49999999999999</v>
      </c>
      <c r="AQ38" s="131" t="s">
        <v>16</v>
      </c>
      <c r="AR38" s="132"/>
      <c r="AS38" s="133"/>
      <c r="AT38" s="16"/>
      <c r="AU38" s="16"/>
      <c r="AV38" s="16"/>
    </row>
    <row r="39" spans="1:48" s="2" customFormat="1" ht="15" customHeight="1">
      <c r="A39" s="57"/>
      <c r="B39" s="15"/>
      <c r="C39" s="15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5"/>
      <c r="AR39" s="15"/>
      <c r="AS39" s="26"/>
      <c r="AT39" s="16"/>
      <c r="AU39" s="16"/>
      <c r="AV39" s="16"/>
    </row>
    <row r="40" spans="1:48" s="2" customFormat="1" ht="15" customHeight="1">
      <c r="A40" s="134" t="s">
        <v>91</v>
      </c>
      <c r="B40" s="135"/>
      <c r="C40" s="136"/>
      <c r="D40" s="17">
        <f>D41+D42</f>
        <v>134.9</v>
      </c>
      <c r="E40" s="17">
        <f>E41+E42</f>
        <v>5.1</v>
      </c>
      <c r="F40" s="17">
        <f>D40+E40</f>
        <v>140</v>
      </c>
      <c r="G40" s="17">
        <f>G41+G42</f>
        <v>247.8</v>
      </c>
      <c r="H40" s="17">
        <f>H41+H42</f>
        <v>8.4</v>
      </c>
      <c r="I40" s="17">
        <f>G40+H40</f>
        <v>256.2</v>
      </c>
      <c r="J40" s="17">
        <f>J41+J42</f>
        <v>276.8</v>
      </c>
      <c r="K40" s="17">
        <f>K41+K42</f>
        <v>10.4</v>
      </c>
      <c r="L40" s="17">
        <f>J40+K40</f>
        <v>287.2</v>
      </c>
      <c r="M40" s="17">
        <f>M41+M42</f>
        <v>274.9</v>
      </c>
      <c r="N40" s="17">
        <f>N41+N42</f>
        <v>9.9</v>
      </c>
      <c r="O40" s="17">
        <f>M40+N40</f>
        <v>284.79999999999995</v>
      </c>
      <c r="P40" s="17">
        <f>P41+P42</f>
        <v>255.6</v>
      </c>
      <c r="Q40" s="17">
        <f>Q41+Q42</f>
        <v>8.8</v>
      </c>
      <c r="R40" s="17">
        <f>P40+Q40</f>
        <v>264.4</v>
      </c>
      <c r="S40" s="17">
        <f>S41+S42</f>
        <v>231.9</v>
      </c>
      <c r="T40" s="17">
        <f>T41+T42</f>
        <v>8.3</v>
      </c>
      <c r="U40" s="17">
        <f>S40+T40</f>
        <v>240.20000000000002</v>
      </c>
      <c r="V40" s="17">
        <f>V41+V42</f>
        <v>214.4</v>
      </c>
      <c r="W40" s="17">
        <f>W41+W42</f>
        <v>7.5</v>
      </c>
      <c r="X40" s="17">
        <f>V40+W40</f>
        <v>221.9</v>
      </c>
      <c r="Y40" s="17">
        <f>Y41+Y42</f>
        <v>187.7</v>
      </c>
      <c r="Z40" s="17">
        <f>Z41+Z42</f>
        <v>6.199999999999999</v>
      </c>
      <c r="AA40" s="17">
        <f>Y40+Z40</f>
        <v>193.89999999999998</v>
      </c>
      <c r="AB40" s="17">
        <f>AB41+AB42</f>
        <v>167.4</v>
      </c>
      <c r="AC40" s="17">
        <f>AC41+AC42</f>
        <v>5.2</v>
      </c>
      <c r="AD40" s="17">
        <f>AB40+AC40</f>
        <v>172.6</v>
      </c>
      <c r="AE40" s="17">
        <f>AE41+AE42</f>
        <v>140.2</v>
      </c>
      <c r="AF40" s="17">
        <f>AF41+AF42</f>
        <v>4.300000000000001</v>
      </c>
      <c r="AG40" s="17">
        <f>AE40+AF40</f>
        <v>144.5</v>
      </c>
      <c r="AH40" s="17">
        <f>AH41+AH42</f>
        <v>119.6</v>
      </c>
      <c r="AI40" s="17">
        <f>AI41+AI42</f>
        <v>4.3</v>
      </c>
      <c r="AJ40" s="17">
        <f>AH40+AI40</f>
        <v>123.89999999999999</v>
      </c>
      <c r="AK40" s="17">
        <f>AK41+AK42</f>
        <v>97.2</v>
      </c>
      <c r="AL40" s="17">
        <f>AL41+AL42</f>
        <v>4.3</v>
      </c>
      <c r="AM40" s="17">
        <f>AK40+AL40</f>
        <v>101.5</v>
      </c>
      <c r="AN40" s="17">
        <f>AN41+AN42</f>
        <v>97.2</v>
      </c>
      <c r="AO40" s="17">
        <f>AO41+AO42</f>
        <v>4.3</v>
      </c>
      <c r="AP40" s="17">
        <f>AN40+AO40</f>
        <v>101.5</v>
      </c>
      <c r="AQ40" s="137" t="s">
        <v>108</v>
      </c>
      <c r="AR40" s="109"/>
      <c r="AS40" s="108"/>
      <c r="AT40" s="16"/>
      <c r="AU40" s="16"/>
      <c r="AV40" s="16"/>
    </row>
    <row r="41" spans="1:48" s="2" customFormat="1" ht="15" customHeight="1">
      <c r="A41" s="57"/>
      <c r="B41" s="138" t="s">
        <v>17</v>
      </c>
      <c r="C41" s="139"/>
      <c r="D41" s="19">
        <v>84.2</v>
      </c>
      <c r="E41" s="19">
        <v>3</v>
      </c>
      <c r="F41" s="19">
        <f>SUM(D41:E41)</f>
        <v>87.2</v>
      </c>
      <c r="G41" s="19">
        <v>202.3</v>
      </c>
      <c r="H41" s="19">
        <v>6.4</v>
      </c>
      <c r="I41" s="19">
        <f>G41+H41</f>
        <v>208.70000000000002</v>
      </c>
      <c r="J41" s="19">
        <v>224.3</v>
      </c>
      <c r="K41" s="19">
        <v>8.3</v>
      </c>
      <c r="L41" s="19">
        <f>J41+K41</f>
        <v>232.60000000000002</v>
      </c>
      <c r="M41" s="19">
        <v>223.9</v>
      </c>
      <c r="N41" s="19">
        <v>8</v>
      </c>
      <c r="O41" s="19">
        <f>M41+N41</f>
        <v>231.9</v>
      </c>
      <c r="P41" s="19">
        <v>211.2</v>
      </c>
      <c r="Q41" s="19">
        <v>6.5</v>
      </c>
      <c r="R41" s="19">
        <f>P41+Q41</f>
        <v>217.7</v>
      </c>
      <c r="S41" s="19">
        <v>196.5</v>
      </c>
      <c r="T41" s="19">
        <v>5.9</v>
      </c>
      <c r="U41" s="19">
        <f>S41+T41</f>
        <v>202.4</v>
      </c>
      <c r="V41" s="19">
        <v>171</v>
      </c>
      <c r="W41" s="19">
        <v>5.4</v>
      </c>
      <c r="X41" s="19">
        <f>V41+W41</f>
        <v>176.4</v>
      </c>
      <c r="Y41" s="19">
        <v>146.1</v>
      </c>
      <c r="Z41" s="19">
        <v>4.6</v>
      </c>
      <c r="AA41" s="19">
        <f>Y41+Z41</f>
        <v>150.7</v>
      </c>
      <c r="AB41" s="19">
        <v>124.3</v>
      </c>
      <c r="AC41" s="19">
        <v>4.2</v>
      </c>
      <c r="AD41" s="19">
        <f>AB41+AC41</f>
        <v>128.5</v>
      </c>
      <c r="AE41" s="19">
        <v>98.1</v>
      </c>
      <c r="AF41" s="19">
        <v>3.2</v>
      </c>
      <c r="AG41" s="19">
        <f>AE41+AF41</f>
        <v>101.3</v>
      </c>
      <c r="AH41" s="19">
        <v>76.3</v>
      </c>
      <c r="AI41" s="19">
        <v>2.8</v>
      </c>
      <c r="AJ41" s="19">
        <f>AH41+AI41</f>
        <v>79.1</v>
      </c>
      <c r="AK41" s="19">
        <v>52.2</v>
      </c>
      <c r="AL41" s="19">
        <v>2.5</v>
      </c>
      <c r="AM41" s="19">
        <f>AK41+AL41</f>
        <v>54.7</v>
      </c>
      <c r="AN41" s="19">
        <v>52.2</v>
      </c>
      <c r="AO41" s="19">
        <v>2.5</v>
      </c>
      <c r="AP41" s="19">
        <f>AN41+AO41</f>
        <v>54.7</v>
      </c>
      <c r="AQ41" s="140" t="s">
        <v>18</v>
      </c>
      <c r="AR41" s="141"/>
      <c r="AS41" s="26"/>
      <c r="AT41" s="16"/>
      <c r="AU41" s="16"/>
      <c r="AV41" s="16"/>
    </row>
    <row r="42" spans="1:48" s="2" customFormat="1" ht="15" customHeight="1">
      <c r="A42" s="57"/>
      <c r="B42" s="126" t="s">
        <v>19</v>
      </c>
      <c r="C42" s="117"/>
      <c r="D42" s="20">
        <v>50.7</v>
      </c>
      <c r="E42" s="20">
        <v>2.1</v>
      </c>
      <c r="F42" s="20">
        <f>SUM(D42:E42)</f>
        <v>52.800000000000004</v>
      </c>
      <c r="G42" s="20">
        <v>45.5</v>
      </c>
      <c r="H42" s="20">
        <v>2</v>
      </c>
      <c r="I42" s="20">
        <f>G42+H42</f>
        <v>47.5</v>
      </c>
      <c r="J42" s="20">
        <v>52.5</v>
      </c>
      <c r="K42" s="20">
        <v>2.1</v>
      </c>
      <c r="L42" s="20">
        <f>SUM(J42:K42)</f>
        <v>54.6</v>
      </c>
      <c r="M42" s="20">
        <v>51</v>
      </c>
      <c r="N42" s="20">
        <v>1.9</v>
      </c>
      <c r="O42" s="20">
        <f>M42+N42</f>
        <v>52.9</v>
      </c>
      <c r="P42" s="20">
        <v>44.4</v>
      </c>
      <c r="Q42" s="20">
        <v>2.3</v>
      </c>
      <c r="R42" s="20">
        <f>P42+Q42</f>
        <v>46.699999999999996</v>
      </c>
      <c r="S42" s="20">
        <v>35.4</v>
      </c>
      <c r="T42" s="20">
        <v>2.4</v>
      </c>
      <c r="U42" s="20">
        <f>S42+T42</f>
        <v>37.8</v>
      </c>
      <c r="V42" s="20">
        <v>43.4</v>
      </c>
      <c r="W42" s="20">
        <v>2.1</v>
      </c>
      <c r="X42" s="20">
        <f>V42+W42</f>
        <v>45.5</v>
      </c>
      <c r="Y42" s="20">
        <v>41.6</v>
      </c>
      <c r="Z42" s="20">
        <v>1.6</v>
      </c>
      <c r="AA42" s="20">
        <f>Y42+Z42</f>
        <v>43.2</v>
      </c>
      <c r="AB42" s="20">
        <v>43.1</v>
      </c>
      <c r="AC42" s="20">
        <v>1</v>
      </c>
      <c r="AD42" s="20">
        <f>AB42+AC42</f>
        <v>44.1</v>
      </c>
      <c r="AE42" s="20">
        <v>42.1</v>
      </c>
      <c r="AF42" s="20">
        <v>1.1</v>
      </c>
      <c r="AG42" s="20">
        <f>AE42+AF42</f>
        <v>43.2</v>
      </c>
      <c r="AH42" s="20">
        <v>43.3</v>
      </c>
      <c r="AI42" s="20">
        <v>1.5</v>
      </c>
      <c r="AJ42" s="20">
        <f>AH42+AI42</f>
        <v>44.8</v>
      </c>
      <c r="AK42" s="20">
        <v>45</v>
      </c>
      <c r="AL42" s="20">
        <v>1.8</v>
      </c>
      <c r="AM42" s="20">
        <f>AK42+AL42</f>
        <v>46.8</v>
      </c>
      <c r="AN42" s="20">
        <v>45</v>
      </c>
      <c r="AO42" s="20">
        <v>1.8</v>
      </c>
      <c r="AP42" s="20">
        <f>AN42+AO42</f>
        <v>46.8</v>
      </c>
      <c r="AQ42" s="118" t="s">
        <v>20</v>
      </c>
      <c r="AR42" s="127"/>
      <c r="AS42" s="26"/>
      <c r="AT42" s="16"/>
      <c r="AU42" s="16"/>
      <c r="AV42" s="16"/>
    </row>
    <row r="43" spans="1:48" s="2" customFormat="1" ht="15" customHeight="1">
      <c r="A43" s="33"/>
      <c r="B43" s="8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5"/>
      <c r="AR43" s="85"/>
      <c r="AS43" s="85"/>
      <c r="AT43" s="16"/>
      <c r="AU43" s="16"/>
      <c r="AV43" s="16"/>
    </row>
    <row r="44" spans="1:48" s="2" customFormat="1" ht="15" customHeight="1">
      <c r="A44" s="128" t="s">
        <v>113</v>
      </c>
      <c r="B44" s="129"/>
      <c r="C44" s="130"/>
      <c r="D44" s="17">
        <v>18.3</v>
      </c>
      <c r="E44" s="17">
        <v>0</v>
      </c>
      <c r="F44" s="17">
        <f>D44+E44</f>
        <v>18.3</v>
      </c>
      <c r="G44" s="17">
        <v>0</v>
      </c>
      <c r="H44" s="17">
        <v>0</v>
      </c>
      <c r="I44" s="17">
        <f>G44+H44</f>
        <v>0</v>
      </c>
      <c r="J44" s="17">
        <v>4.7</v>
      </c>
      <c r="K44" s="17">
        <v>0</v>
      </c>
      <c r="L44" s="17">
        <f>J44+K44</f>
        <v>4.7</v>
      </c>
      <c r="M44" s="17">
        <v>4.7</v>
      </c>
      <c r="N44" s="17">
        <v>0</v>
      </c>
      <c r="O44" s="17">
        <f>M44+N44</f>
        <v>4.7</v>
      </c>
      <c r="P44" s="17">
        <v>4.3</v>
      </c>
      <c r="Q44" s="17">
        <v>0</v>
      </c>
      <c r="R44" s="17">
        <f>P44+Q44</f>
        <v>4.3</v>
      </c>
      <c r="S44" s="17">
        <v>0</v>
      </c>
      <c r="T44" s="17">
        <v>0</v>
      </c>
      <c r="U44" s="17">
        <f>S44+T44</f>
        <v>0</v>
      </c>
      <c r="V44" s="17">
        <v>0</v>
      </c>
      <c r="W44" s="17">
        <v>0</v>
      </c>
      <c r="X44" s="17">
        <f>V44+W44</f>
        <v>0</v>
      </c>
      <c r="Y44" s="17">
        <v>4.8</v>
      </c>
      <c r="Z44" s="17">
        <v>0</v>
      </c>
      <c r="AA44" s="17">
        <f>Y44+Z44</f>
        <v>4.8</v>
      </c>
      <c r="AB44" s="17">
        <v>9.8</v>
      </c>
      <c r="AC44" s="17">
        <v>0</v>
      </c>
      <c r="AD44" s="17">
        <f>AB44+AC44</f>
        <v>9.8</v>
      </c>
      <c r="AE44" s="17">
        <v>8.8</v>
      </c>
      <c r="AF44" s="17">
        <v>0</v>
      </c>
      <c r="AG44" s="17">
        <f>AE44+AF44</f>
        <v>8.8</v>
      </c>
      <c r="AH44" s="17">
        <v>5.3</v>
      </c>
      <c r="AI44" s="17">
        <v>0</v>
      </c>
      <c r="AJ44" s="17">
        <f>AH44+AI44</f>
        <v>5.3</v>
      </c>
      <c r="AK44" s="17">
        <v>10.1</v>
      </c>
      <c r="AL44" s="17">
        <v>0</v>
      </c>
      <c r="AM44" s="17">
        <f>AK44+AL44</f>
        <v>10.1</v>
      </c>
      <c r="AN44" s="24">
        <f>D44+G44+J44+M44+P44+S44+V44+Y44+AB44+AE44+AH44+AK44</f>
        <v>70.79999999999998</v>
      </c>
      <c r="AO44" s="24">
        <f>E44+H44+K44+N44+Q44+T44+W44+Z44+AC44+AF44+AI44</f>
        <v>0</v>
      </c>
      <c r="AP44" s="17">
        <f>AN44+AO44</f>
        <v>70.79999999999998</v>
      </c>
      <c r="AQ44" s="131" t="s">
        <v>115</v>
      </c>
      <c r="AR44" s="132"/>
      <c r="AS44" s="133"/>
      <c r="AT44" s="16"/>
      <c r="AU44" s="16"/>
      <c r="AV44" s="16"/>
    </row>
    <row r="45" spans="1:48" s="2" customFormat="1" ht="15" customHeight="1">
      <c r="A45" s="87"/>
      <c r="B45" s="68"/>
      <c r="C45" s="88"/>
      <c r="D45" s="89"/>
      <c r="E45" s="90"/>
      <c r="F45" s="91"/>
      <c r="G45" s="89"/>
      <c r="H45" s="90"/>
      <c r="I45" s="91"/>
      <c r="J45" s="89"/>
      <c r="K45" s="90"/>
      <c r="L45" s="91"/>
      <c r="M45" s="89"/>
      <c r="N45" s="90"/>
      <c r="O45" s="91"/>
      <c r="P45" s="89"/>
      <c r="Q45" s="90"/>
      <c r="R45" s="91"/>
      <c r="S45" s="89"/>
      <c r="T45" s="90"/>
      <c r="U45" s="91"/>
      <c r="V45" s="89"/>
      <c r="W45" s="90"/>
      <c r="X45" s="91"/>
      <c r="Y45" s="89"/>
      <c r="Z45" s="90"/>
      <c r="AA45" s="91"/>
      <c r="AB45" s="89"/>
      <c r="AC45" s="90"/>
      <c r="AD45" s="91"/>
      <c r="AE45" s="89"/>
      <c r="AF45" s="90"/>
      <c r="AG45" s="91"/>
      <c r="AH45" s="89"/>
      <c r="AI45" s="90"/>
      <c r="AJ45" s="91"/>
      <c r="AK45" s="89"/>
      <c r="AL45" s="90"/>
      <c r="AM45" s="91"/>
      <c r="AN45" s="92"/>
      <c r="AO45" s="93"/>
      <c r="AP45" s="91"/>
      <c r="AQ45" s="94"/>
      <c r="AR45" s="95"/>
      <c r="AS45" s="96"/>
      <c r="AT45" s="16"/>
      <c r="AU45" s="16"/>
      <c r="AV45" s="16"/>
    </row>
    <row r="46" spans="1:45" s="2" customFormat="1" ht="30.75" customHeight="1">
      <c r="A46" s="120" t="s">
        <v>98</v>
      </c>
      <c r="B46" s="121"/>
      <c r="C46" s="122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123" t="s">
        <v>99</v>
      </c>
      <c r="AR46" s="124"/>
      <c r="AS46" s="125"/>
    </row>
    <row r="47" spans="1:45" s="2" customFormat="1" ht="15" customHeight="1">
      <c r="A47" s="21"/>
      <c r="B47" s="112" t="s">
        <v>21</v>
      </c>
      <c r="C47" s="113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f>V47+W47</f>
        <v>0</v>
      </c>
      <c r="Y47" s="27">
        <v>0</v>
      </c>
      <c r="Z47" s="27">
        <v>0</v>
      </c>
      <c r="AA47" s="27">
        <f>Y47+Z47</f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98">
        <f>AN47+AO47</f>
        <v>0</v>
      </c>
      <c r="AQ47" s="114" t="s">
        <v>22</v>
      </c>
      <c r="AR47" s="115"/>
      <c r="AS47" s="26"/>
    </row>
    <row r="48" spans="1:45" s="2" customFormat="1" ht="15" customHeight="1">
      <c r="A48" s="21"/>
      <c r="B48" s="112" t="s">
        <v>23</v>
      </c>
      <c r="C48" s="113"/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f>S48+T48</f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98">
        <f>AN48+AO48</f>
        <v>0</v>
      </c>
      <c r="AQ48" s="114" t="s">
        <v>24</v>
      </c>
      <c r="AR48" s="115"/>
      <c r="AS48" s="26"/>
    </row>
    <row r="49" spans="1:45" s="2" customFormat="1" ht="15" customHeight="1">
      <c r="A49" s="21"/>
      <c r="B49" s="112" t="s">
        <v>85</v>
      </c>
      <c r="C49" s="113"/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f>V49+W49</f>
        <v>0</v>
      </c>
      <c r="Y49" s="27">
        <v>0</v>
      </c>
      <c r="Z49" s="27">
        <v>0</v>
      </c>
      <c r="AA49" s="27">
        <f>SUM(Y49:Z49)</f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98">
        <f>AN49+AO49</f>
        <v>0</v>
      </c>
      <c r="AQ49" s="114" t="s">
        <v>86</v>
      </c>
      <c r="AR49" s="115"/>
      <c r="AS49" s="26"/>
    </row>
    <row r="50" spans="1:45" s="2" customFormat="1" ht="15" customHeight="1">
      <c r="A50" s="21"/>
      <c r="B50" s="112" t="s">
        <v>87</v>
      </c>
      <c r="C50" s="113"/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98">
        <f>AN50+AO50</f>
        <v>0</v>
      </c>
      <c r="AQ50" s="114" t="s">
        <v>100</v>
      </c>
      <c r="AR50" s="115"/>
      <c r="AS50" s="26"/>
    </row>
    <row r="51" spans="1:45" s="2" customFormat="1" ht="15" customHeight="1">
      <c r="A51" s="99"/>
      <c r="B51" s="116" t="s">
        <v>107</v>
      </c>
      <c r="C51" s="117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f>SUM(U47:U50)</f>
        <v>0</v>
      </c>
      <c r="V51" s="17">
        <f>V47-V49</f>
        <v>0</v>
      </c>
      <c r="W51" s="17">
        <v>0</v>
      </c>
      <c r="X51" s="17">
        <f>V51+W51</f>
        <v>0</v>
      </c>
      <c r="Y51" s="17">
        <v>0</v>
      </c>
      <c r="Z51" s="17">
        <v>0</v>
      </c>
      <c r="AA51" s="17">
        <f>SUM(Y51:Z51)</f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f>AN48-AN49</f>
        <v>0</v>
      </c>
      <c r="AO51" s="17">
        <v>0</v>
      </c>
      <c r="AP51" s="100">
        <f>SUM(AN51:AO51)</f>
        <v>0</v>
      </c>
      <c r="AQ51" s="118" t="s">
        <v>106</v>
      </c>
      <c r="AR51" s="119"/>
      <c r="AS51" s="101"/>
    </row>
    <row r="52" spans="1:45" s="2" customFormat="1" ht="15" customHeight="1">
      <c r="A52" s="7"/>
      <c r="B52" s="8"/>
      <c r="C52" s="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11"/>
      <c r="AR52" s="11"/>
      <c r="AS52" s="7"/>
    </row>
    <row r="53" spans="1:45" s="2" customFormat="1" ht="15" customHeight="1">
      <c r="A53" s="110" t="s">
        <v>103</v>
      </c>
      <c r="B53" s="5" t="s">
        <v>30</v>
      </c>
      <c r="C53" s="12"/>
      <c r="D53" s="6"/>
      <c r="E53" s="6"/>
      <c r="F53" s="6"/>
      <c r="G53" s="6"/>
      <c r="H53" s="6"/>
      <c r="I53" s="14" t="s">
        <v>88</v>
      </c>
      <c r="J53" s="10">
        <v>0</v>
      </c>
      <c r="K53" s="3" t="s">
        <v>43</v>
      </c>
      <c r="AQ53" s="6"/>
      <c r="AR53" s="6"/>
      <c r="AS53" s="6"/>
    </row>
    <row r="54" spans="1:45" s="2" customFormat="1" ht="15" customHeight="1">
      <c r="A54" s="110"/>
      <c r="B54" s="5"/>
      <c r="C54" s="12"/>
      <c r="D54" s="6"/>
      <c r="E54" s="6"/>
      <c r="F54" s="6"/>
      <c r="G54" s="6"/>
      <c r="H54" s="6"/>
      <c r="I54" s="14" t="s">
        <v>89</v>
      </c>
      <c r="J54" s="10">
        <v>12</v>
      </c>
      <c r="K54" s="12" t="s">
        <v>36</v>
      </c>
      <c r="AQ54" s="6"/>
      <c r="AR54" s="6"/>
      <c r="AS54" s="6"/>
    </row>
    <row r="55" spans="1:45" s="2" customFormat="1" ht="15" customHeight="1">
      <c r="A55" s="110"/>
      <c r="B55" s="13"/>
      <c r="C55" s="12"/>
      <c r="D55" s="6"/>
      <c r="E55" s="6"/>
      <c r="F55" s="6"/>
      <c r="G55" s="6"/>
      <c r="H55" s="6"/>
      <c r="I55" s="10" t="s">
        <v>117</v>
      </c>
      <c r="J55" s="10" t="s">
        <v>118</v>
      </c>
      <c r="K55" s="12" t="s">
        <v>36</v>
      </c>
      <c r="AQ55" s="6"/>
      <c r="AR55" s="6"/>
      <c r="AS55" s="6"/>
    </row>
    <row r="56" spans="1:45" s="2" customFormat="1" ht="15" customHeight="1">
      <c r="A56" s="111" t="s">
        <v>104</v>
      </c>
      <c r="B56" s="12" t="s">
        <v>101</v>
      </c>
      <c r="C56" s="12"/>
      <c r="D56" s="6"/>
      <c r="E56" s="6"/>
      <c r="F56" s="6"/>
      <c r="G56" s="6"/>
      <c r="H56" s="6"/>
      <c r="I56" s="9"/>
      <c r="J56" s="12" t="s">
        <v>102</v>
      </c>
      <c r="K56" s="12"/>
      <c r="L56" s="10"/>
      <c r="M56" s="12"/>
      <c r="AQ56" s="6"/>
      <c r="AR56" s="6"/>
      <c r="AS56" s="6"/>
    </row>
    <row r="57" spans="1:45" s="2" customFormat="1" ht="15" customHeight="1">
      <c r="A57" s="106" t="s">
        <v>119</v>
      </c>
      <c r="B57" s="106" t="s">
        <v>126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AQ57" s="6"/>
      <c r="AR57" s="6"/>
      <c r="AS57" s="6"/>
    </row>
    <row r="58" spans="1:2" ht="12.75">
      <c r="A58" s="105"/>
      <c r="B58" s="104"/>
    </row>
    <row r="60" ht="12.75">
      <c r="C60" s="107"/>
    </row>
    <row r="61" ht="12.75">
      <c r="C61" s="105"/>
    </row>
    <row r="62" ht="12.75">
      <c r="C62" s="107"/>
    </row>
  </sheetData>
  <mergeCells count="106">
    <mergeCell ref="D1:AP1"/>
    <mergeCell ref="A1:C8"/>
    <mergeCell ref="AQ1:AS4"/>
    <mergeCell ref="AK6:AM6"/>
    <mergeCell ref="AK5:AM5"/>
    <mergeCell ref="D2:AP2"/>
    <mergeCell ref="D3:AP3"/>
    <mergeCell ref="D4:AP4"/>
    <mergeCell ref="D5:F6"/>
    <mergeCell ref="G5:I6"/>
    <mergeCell ref="J5:L6"/>
    <mergeCell ref="M5:O6"/>
    <mergeCell ref="P5:R6"/>
    <mergeCell ref="S5:U6"/>
    <mergeCell ref="V5:X6"/>
    <mergeCell ref="Y5:AA6"/>
    <mergeCell ref="AB5:AD6"/>
    <mergeCell ref="AE5:AG6"/>
    <mergeCell ref="AH5:AJ6"/>
    <mergeCell ref="AN5:AP5"/>
    <mergeCell ref="AQ5:AS8"/>
    <mergeCell ref="AN6:AP6"/>
    <mergeCell ref="P10:R10"/>
    <mergeCell ref="S10:U10"/>
    <mergeCell ref="V10:X10"/>
    <mergeCell ref="A10:C10"/>
    <mergeCell ref="D10:F10"/>
    <mergeCell ref="G10:I10"/>
    <mergeCell ref="J10:L10"/>
    <mergeCell ref="AK10:AM10"/>
    <mergeCell ref="AN10:AP10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1:C21"/>
    <mergeCell ref="AQ21:AR21"/>
    <mergeCell ref="B22:C22"/>
    <mergeCell ref="AQ22:AR22"/>
    <mergeCell ref="B23:C23"/>
    <mergeCell ref="AQ23:AR23"/>
    <mergeCell ref="A25:C25"/>
    <mergeCell ref="AQ25:AS25"/>
    <mergeCell ref="B26:C26"/>
    <mergeCell ref="AQ26:AR26"/>
    <mergeCell ref="B29:C29"/>
    <mergeCell ref="AQ29:AR29"/>
    <mergeCell ref="A34:C34"/>
    <mergeCell ref="AQ34:AS34"/>
    <mergeCell ref="B35:C35"/>
    <mergeCell ref="AQ35:AR35"/>
    <mergeCell ref="B36:C36"/>
    <mergeCell ref="AQ36:AR36"/>
    <mergeCell ref="A37:C37"/>
    <mergeCell ref="D37:F37"/>
    <mergeCell ref="G37:I37"/>
    <mergeCell ref="J37:L37"/>
    <mergeCell ref="M37:O37"/>
    <mergeCell ref="P37:R37"/>
    <mergeCell ref="S37:U37"/>
    <mergeCell ref="V37:X37"/>
    <mergeCell ref="AK37:AM37"/>
    <mergeCell ref="AN37:AP37"/>
    <mergeCell ref="AQ37:AS37"/>
    <mergeCell ref="A38:C38"/>
    <mergeCell ref="AQ38:AS38"/>
    <mergeCell ref="Y37:AA37"/>
    <mergeCell ref="AB37:AD37"/>
    <mergeCell ref="AE37:AG37"/>
    <mergeCell ref="AH37:AJ37"/>
    <mergeCell ref="A40:C40"/>
    <mergeCell ref="AQ40:AS40"/>
    <mergeCell ref="B41:C41"/>
    <mergeCell ref="AQ41:AR41"/>
    <mergeCell ref="B42:C42"/>
    <mergeCell ref="AQ42:AR42"/>
    <mergeCell ref="A44:C44"/>
    <mergeCell ref="AQ44:AS44"/>
    <mergeCell ref="A46:C46"/>
    <mergeCell ref="AQ46:AS46"/>
    <mergeCell ref="B47:C47"/>
    <mergeCell ref="AQ47:AR47"/>
    <mergeCell ref="B48:C48"/>
    <mergeCell ref="AQ48:AR48"/>
    <mergeCell ref="B49:C49"/>
    <mergeCell ref="AQ49:AR49"/>
    <mergeCell ref="B50:C50"/>
    <mergeCell ref="AQ50:AR50"/>
    <mergeCell ref="B51:C51"/>
    <mergeCell ref="AQ51:AR51"/>
  </mergeCells>
  <printOptions horizontalCentered="1"/>
  <pageMargins left="0.2" right="0" top="0.17" bottom="0.16" header="0.17" footer="0"/>
  <pageSetup horizontalDpi="600" verticalDpi="600" orientation="landscape" paperSize="9" scale="60" r:id="rId3"/>
  <colBreaks count="1" manualBreakCount="1">
    <brk id="24" max="65535" man="1"/>
  </colBreaks>
  <legacyDrawing r:id="rId2"/>
  <oleObjects>
    <oleObject progId="CDraw5" shapeId="16888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Madelie de Jager</cp:lastModifiedBy>
  <cp:lastPrinted>2004-11-25T08:15:54Z</cp:lastPrinted>
  <dcterms:created xsi:type="dcterms:W3CDTF">2002-10-23T07:52:10Z</dcterms:created>
  <dcterms:modified xsi:type="dcterms:W3CDTF">2004-11-25T08:16:15Z</dcterms:modified>
  <cp:category/>
  <cp:version/>
  <cp:contentType/>
  <cp:contentStatus/>
</cp:coreProperties>
</file>