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2001.2002 PROGRESSIEF - FINAAL" sheetId="1" r:id="rId1"/>
  </sheets>
  <definedNames/>
  <calcPr fullCalcOnLoad="1"/>
</workbook>
</file>

<file path=xl/sharedStrings.xml><?xml version="1.0" encoding="utf-8"?>
<sst xmlns="http://schemas.openxmlformats.org/spreadsheetml/2006/main" count="209" uniqueCount="109">
  <si>
    <t>Mar/Mrt 2001</t>
  </si>
  <si>
    <t>May/Mei 2001</t>
  </si>
  <si>
    <t>Oct/Okt 2001</t>
  </si>
  <si>
    <t>Progressive/Progressief</t>
  </si>
  <si>
    <t>Choice</t>
  </si>
  <si>
    <t>Sundries</t>
  </si>
  <si>
    <t>Diverse</t>
  </si>
  <si>
    <t>Total</t>
  </si>
  <si>
    <t>Totaal</t>
  </si>
  <si>
    <t>1 Mar/Mrt 2001</t>
  </si>
  <si>
    <t>1 May/Mei 2001</t>
  </si>
  <si>
    <t>1 Oct/Okt 2001</t>
  </si>
  <si>
    <t>a) Opening Stock</t>
  </si>
  <si>
    <t>(a) Beginvoorraad</t>
  </si>
  <si>
    <t>b) Acquisition</t>
  </si>
  <si>
    <t>(b) Verkryging</t>
  </si>
  <si>
    <t>Imports destined for RSA</t>
  </si>
  <si>
    <t>Invoere bestem vir RSA</t>
  </si>
  <si>
    <t>c) Utilisation</t>
  </si>
  <si>
    <t>(c) Aanwending</t>
  </si>
  <si>
    <t>Processed for local market:</t>
  </si>
  <si>
    <t>Verwerk vir plaaslike mark:</t>
  </si>
  <si>
    <t>Peanut Butter Market</t>
  </si>
  <si>
    <t>Grondboonbottermark</t>
  </si>
  <si>
    <t>Crushed for oil and oilcake</t>
  </si>
  <si>
    <t>Pers van olie en oliekoek</t>
  </si>
  <si>
    <t>Pods</t>
  </si>
  <si>
    <t>Peule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</si>
  <si>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</si>
  <si>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</si>
  <si>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</si>
  <si>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</si>
  <si>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</si>
  <si>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</si>
  <si>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31 Mar/Mrt 2001</t>
  </si>
  <si>
    <t>31 May/Mei 2001</t>
  </si>
  <si>
    <t>31 Oct/Okt 2001</t>
  </si>
  <si>
    <t>f) Unutilised stock (a+b-c-d-e)</t>
  </si>
  <si>
    <t>(f) Onaangewende voorraad (a+b-c-d-e)</t>
  </si>
  <si>
    <t>Storers, traders</t>
  </si>
  <si>
    <t>Opbergers, handelaars</t>
  </si>
  <si>
    <t>Processors</t>
  </si>
  <si>
    <t>Verwerkers</t>
  </si>
  <si>
    <t>Keur</t>
  </si>
  <si>
    <t>Pers</t>
  </si>
  <si>
    <t>Unallocated stock</t>
  </si>
  <si>
    <t>Ongeallokeerde voorraad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</si>
  <si>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</si>
  <si>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</si>
  <si>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</si>
  <si>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</si>
  <si>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</si>
  <si>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</si>
  <si>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>Whole groundnuts</t>
  </si>
  <si>
    <t>Heel grondbone</t>
  </si>
  <si>
    <t>Crushing</t>
  </si>
  <si>
    <t>Dec/Des 2001</t>
  </si>
  <si>
    <t>31 Dec/Des 2001</t>
  </si>
  <si>
    <t>1 Dec/Des 2001</t>
  </si>
  <si>
    <t>d) RSA Exports (4)</t>
  </si>
  <si>
    <t>(d) RSA Uitvoere (4)</t>
  </si>
  <si>
    <t>Border posts</t>
  </si>
  <si>
    <t>Grensposte</t>
  </si>
  <si>
    <t>Harbours</t>
  </si>
  <si>
    <t>Hawens</t>
  </si>
  <si>
    <t>Mar/Mrt 2001 - Feb 2002</t>
  </si>
  <si>
    <t>Prog Mar/Mrt 2001 - Feb 2002</t>
  </si>
  <si>
    <t>28 Feb 2002</t>
  </si>
  <si>
    <t xml:space="preserve"> Jan 2002</t>
  </si>
  <si>
    <t xml:space="preserve"> Feb 2002</t>
  </si>
  <si>
    <t>30 Apr 2001</t>
  </si>
  <si>
    <t>30 Jun 2001</t>
  </si>
  <si>
    <t>31 Jul 2001</t>
  </si>
  <si>
    <t>31 Aug 2001</t>
  </si>
  <si>
    <t>30 Sep 2001</t>
  </si>
  <si>
    <t>31 Jan 2002</t>
  </si>
  <si>
    <t xml:space="preserve">(1) The information system reports only on the actual movement of groundnuts in commercial structures, and must under no circumstances be construed as confirmation or an indication of ownership./Die inligtingstelsel rapporteer slegs oor die fisiese beweging van grondbone in kommersiële strukture, </t>
  </si>
  <si>
    <t xml:space="preserve"> en moet geensins as 'n bevestiging of aanduiding van eiendomsreg geag word nie.</t>
  </si>
  <si>
    <t>(2) As declared by collaborators. Although everything has been done to ensure the accuracy of the information, neither SAGIS nor any of its directors or employees take any responsiblilty for actions</t>
  </si>
  <si>
    <t xml:space="preserve">     or losses that might occur as a result of the usage of this information./Soos verklaar deur medewerkers. Alhoewel alles gedoen is om te verseker dat die inligting korrek is, aanvaar nie SAGIS </t>
  </si>
  <si>
    <t xml:space="preserve">     of enige van sy direkteure of werknemers verantwoordelikheid vir enige aksies of verliese as gevolg van die inligting wat gebruik is nie.</t>
  </si>
  <si>
    <t>(3) Producer deliveries directly from farms./Produsente lewerings direk vanaf plase:</t>
  </si>
  <si>
    <t>Feb 2001</t>
  </si>
  <si>
    <t>(4) The enunciation of the figures for exports are as declared by the collaborators. The destination thereof cannot be confirmed./Die uiteensetting van die syfers vir uitvoere is soos deur medewerkers verklaar. Die eindbestemming hiervan kan nie bevestig word nie.</t>
  </si>
  <si>
    <t>(5) March stock adjustment from two to three classes/grades, was amended by means of a surplus /deficit./Maart se voorraad aanpassing vanaf twee na drie klasse/grade is by wyse van 'n surplus/tekort reggestel.</t>
  </si>
  <si>
    <t>(6) Physical stocks are verified regularly on a random basis by SAGIS' Audit Inspection Division./Fisiese voorraad word gereeld op 'n steekproefbasis deur SAGIS se Oudit Inspeksie Afdeling geverifieer.</t>
  </si>
  <si>
    <t>Deliveries directly from farms(3)</t>
  </si>
  <si>
    <t>g) Stock stored at:(5)</t>
  </si>
  <si>
    <t>Lewerings direk vanaf plase(3)</t>
  </si>
  <si>
    <t>(g) Voorraad geberg by: (5)</t>
  </si>
  <si>
    <t>30 Nov 2001</t>
  </si>
  <si>
    <t>SMI-042002</t>
  </si>
  <si>
    <t>30/04/2002</t>
  </si>
  <si>
    <t>Mar/Mrt 2001 - Jan 2002</t>
  </si>
  <si>
    <t>Feb 2002</t>
  </si>
  <si>
    <t>ton</t>
  </si>
  <si>
    <t>185 943</t>
  </si>
  <si>
    <t>Groundnuts/Grondbone - 2001/2002 Year(Mar - Feb) FINAL / 2001/2002 Jaar(Mrt - Feb)(2) FINAAL</t>
  </si>
  <si>
    <t>Monthly announcement of information/Maandelikse bekendmaking van inligting(1)</t>
  </si>
  <si>
    <t>'000 t</t>
  </si>
  <si>
    <t>(7) Adjusted due to revised information received from collaborators./Aangepas as gevolg van gewysigde inligting ontvang van medewerkers.</t>
  </si>
  <si>
    <t>Direct Edible Market (7)</t>
  </si>
  <si>
    <t>(e) Sundries</t>
  </si>
  <si>
    <t>(e) Diverse</t>
  </si>
  <si>
    <t>Net dispatches(+)/Receipts(-) (7)</t>
  </si>
  <si>
    <t>Surplus(-)/Deficit(+) (7)</t>
  </si>
  <si>
    <t>Direkte eetmark (7)</t>
  </si>
  <si>
    <t>Netto versendings(+)/Ontvangstes(-) (7)</t>
  </si>
  <si>
    <t>Surplus(-)/Tekort(+) (7)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</si>
</sst>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7">
    <font>
      <sz val="10"/>
      <name val="Arial"/>
      <family val="0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0" fillId="0" borderId="0" xfId="0" applyFill="1" applyAlignment="1">
      <alignment horizontal="left" indent="3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 indent="3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75" fontId="2" fillId="0" borderId="7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wrapText="1" indent="3"/>
    </xf>
    <xf numFmtId="0" fontId="2" fillId="0" borderId="9" xfId="0" applyFont="1" applyFill="1" applyBorder="1" applyAlignment="1">
      <alignment horizontal="left" wrapText="1"/>
    </xf>
    <xf numFmtId="175" fontId="2" fillId="0" borderId="3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 indent="3"/>
    </xf>
    <xf numFmtId="175" fontId="2" fillId="0" borderId="4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 indent="3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7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75" fontId="2" fillId="0" borderId="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right" wrapText="1"/>
    </xf>
    <xf numFmtId="175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 quotePrefix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left" wrapText="1" indent="3"/>
    </xf>
    <xf numFmtId="0" fontId="2" fillId="0" borderId="13" xfId="0" applyFont="1" applyFill="1" applyBorder="1" applyAlignment="1">
      <alignment horizontal="left" wrapText="1" indent="3"/>
    </xf>
    <xf numFmtId="0" fontId="2" fillId="0" borderId="2" xfId="0" applyFont="1" applyFill="1" applyBorder="1" applyAlignment="1">
      <alignment horizontal="left" wrapText="1" indent="3"/>
    </xf>
    <xf numFmtId="0" fontId="2" fillId="0" borderId="18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left" wrapText="1" indent="3"/>
    </xf>
    <xf numFmtId="0" fontId="2" fillId="0" borderId="19" xfId="0" applyFont="1" applyFill="1" applyBorder="1" applyAlignment="1">
      <alignment horizontal="left" wrapText="1" indent="3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" fontId="0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 indent="3"/>
    </xf>
    <xf numFmtId="17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5" fontId="2" fillId="0" borderId="5" xfId="0" applyNumberFormat="1" applyFont="1" applyFill="1" applyBorder="1" applyAlignment="1" quotePrefix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342900</xdr:colOff>
      <xdr:row>48</xdr:row>
      <xdr:rowOff>38100</xdr:rowOff>
    </xdr:from>
    <xdr:to>
      <xdr:col>55</xdr:col>
      <xdr:colOff>66675</xdr:colOff>
      <xdr:row>53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5425" y="8029575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342900</xdr:colOff>
      <xdr:row>48</xdr:row>
      <xdr:rowOff>38100</xdr:rowOff>
    </xdr:from>
    <xdr:to>
      <xdr:col>55</xdr:col>
      <xdr:colOff>66675</xdr:colOff>
      <xdr:row>53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75425" y="8029575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showGridLines="0" tabSelected="1" workbookViewId="0" topLeftCell="A1">
      <selection activeCell="BG32" sqref="BG32"/>
    </sheetView>
  </sheetViews>
  <sheetFormatPr defaultColWidth="9.140625" defaultRowHeight="12.75"/>
  <cols>
    <col min="1" max="2" width="1.1484375" style="7" customWidth="1"/>
    <col min="3" max="3" width="30.28125" style="7" customWidth="1"/>
    <col min="4" max="19" width="9.140625" style="7" customWidth="1"/>
    <col min="20" max="20" width="12.140625" style="7" bestFit="1" customWidth="1"/>
    <col min="21" max="55" width="9.140625" style="7" customWidth="1"/>
    <col min="56" max="56" width="30.28125" style="7" customWidth="1"/>
    <col min="57" max="58" width="1.1484375" style="7" customWidth="1"/>
    <col min="59" max="16384" width="9.140625" style="7" customWidth="1"/>
  </cols>
  <sheetData>
    <row r="1" spans="1:58" s="3" customFormat="1" ht="15" customHeight="1">
      <c r="A1" s="1" t="s">
        <v>91</v>
      </c>
      <c r="B1" s="1"/>
      <c r="C1" s="1"/>
      <c r="D1" s="92" t="s">
        <v>98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1"/>
      <c r="BE1" s="1"/>
      <c r="BF1" s="2" t="s">
        <v>92</v>
      </c>
    </row>
    <row r="2" spans="1:58" s="3" customFormat="1" ht="15" customHeight="1">
      <c r="A2" s="4"/>
      <c r="B2" s="4"/>
      <c r="C2" s="4"/>
      <c r="D2" s="91" t="s">
        <v>97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4"/>
      <c r="BE2" s="4"/>
      <c r="BF2" s="4"/>
    </row>
    <row r="3" spans="1:58" ht="15" customHeight="1">
      <c r="A3" s="5"/>
      <c r="B3" s="5"/>
      <c r="C3" s="5"/>
      <c r="D3" s="89" t="s">
        <v>99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5"/>
      <c r="BE3" s="5"/>
      <c r="BF3" s="5"/>
    </row>
    <row r="4" spans="1:58" ht="12.75">
      <c r="A4" s="106"/>
      <c r="B4" s="107"/>
      <c r="C4" s="108"/>
      <c r="D4" s="103" t="s">
        <v>0</v>
      </c>
      <c r="E4" s="104"/>
      <c r="F4" s="104"/>
      <c r="G4" s="105"/>
      <c r="H4" s="103" t="s">
        <v>47</v>
      </c>
      <c r="I4" s="104"/>
      <c r="J4" s="104"/>
      <c r="K4" s="105"/>
      <c r="L4" s="103" t="s">
        <v>1</v>
      </c>
      <c r="M4" s="104"/>
      <c r="N4" s="104"/>
      <c r="O4" s="105"/>
      <c r="P4" s="103" t="s">
        <v>48</v>
      </c>
      <c r="Q4" s="104"/>
      <c r="R4" s="104"/>
      <c r="S4" s="105"/>
      <c r="T4" s="103" t="s">
        <v>49</v>
      </c>
      <c r="U4" s="104"/>
      <c r="V4" s="104"/>
      <c r="W4" s="105"/>
      <c r="X4" s="103" t="s">
        <v>50</v>
      </c>
      <c r="Y4" s="104"/>
      <c r="Z4" s="104"/>
      <c r="AA4" s="105"/>
      <c r="AB4" s="103" t="s">
        <v>51</v>
      </c>
      <c r="AC4" s="104"/>
      <c r="AD4" s="104"/>
      <c r="AE4" s="105"/>
      <c r="AF4" s="103" t="s">
        <v>2</v>
      </c>
      <c r="AG4" s="104"/>
      <c r="AH4" s="104"/>
      <c r="AI4" s="105"/>
      <c r="AJ4" s="103" t="s">
        <v>52</v>
      </c>
      <c r="AK4" s="104"/>
      <c r="AL4" s="104"/>
      <c r="AM4" s="105"/>
      <c r="AN4" s="103" t="s">
        <v>56</v>
      </c>
      <c r="AO4" s="104"/>
      <c r="AP4" s="104"/>
      <c r="AQ4" s="105"/>
      <c r="AR4" s="103" t="s">
        <v>68</v>
      </c>
      <c r="AS4" s="104"/>
      <c r="AT4" s="104"/>
      <c r="AU4" s="105"/>
      <c r="AV4" s="103" t="s">
        <v>69</v>
      </c>
      <c r="AW4" s="104"/>
      <c r="AX4" s="104"/>
      <c r="AY4" s="105"/>
      <c r="AZ4" s="103" t="s">
        <v>3</v>
      </c>
      <c r="BA4" s="104"/>
      <c r="BB4" s="104"/>
      <c r="BC4" s="105"/>
      <c r="BD4" s="106"/>
      <c r="BE4" s="107"/>
      <c r="BF4" s="108"/>
    </row>
    <row r="5" spans="1:58" ht="12.75">
      <c r="A5" s="109"/>
      <c r="B5" s="110"/>
      <c r="C5" s="111"/>
      <c r="D5" s="113"/>
      <c r="E5" s="114"/>
      <c r="F5" s="114"/>
      <c r="G5" s="115"/>
      <c r="H5" s="113"/>
      <c r="I5" s="114"/>
      <c r="J5" s="114"/>
      <c r="K5" s="115"/>
      <c r="L5" s="113"/>
      <c r="M5" s="114"/>
      <c r="N5" s="114"/>
      <c r="O5" s="115"/>
      <c r="P5" s="113"/>
      <c r="Q5" s="114"/>
      <c r="R5" s="114"/>
      <c r="S5" s="115"/>
      <c r="T5" s="113"/>
      <c r="U5" s="114"/>
      <c r="V5" s="114"/>
      <c r="W5" s="115"/>
      <c r="X5" s="113"/>
      <c r="Y5" s="114"/>
      <c r="Z5" s="114"/>
      <c r="AA5" s="115"/>
      <c r="AB5" s="113"/>
      <c r="AC5" s="114"/>
      <c r="AD5" s="114"/>
      <c r="AE5" s="115"/>
      <c r="AF5" s="113"/>
      <c r="AG5" s="114"/>
      <c r="AH5" s="114"/>
      <c r="AI5" s="115"/>
      <c r="AJ5" s="113"/>
      <c r="AK5" s="114"/>
      <c r="AL5" s="114"/>
      <c r="AM5" s="115"/>
      <c r="AN5" s="113"/>
      <c r="AO5" s="114"/>
      <c r="AP5" s="114"/>
      <c r="AQ5" s="115"/>
      <c r="AR5" s="113"/>
      <c r="AS5" s="114"/>
      <c r="AT5" s="114"/>
      <c r="AU5" s="115"/>
      <c r="AV5" s="113"/>
      <c r="AW5" s="114"/>
      <c r="AX5" s="114"/>
      <c r="AY5" s="115"/>
      <c r="AZ5" s="113" t="s">
        <v>65</v>
      </c>
      <c r="BA5" s="114"/>
      <c r="BB5" s="114"/>
      <c r="BC5" s="115"/>
      <c r="BD5" s="109"/>
      <c r="BE5" s="110"/>
      <c r="BF5" s="111"/>
    </row>
    <row r="6" spans="1:58" ht="12.75">
      <c r="A6" s="109"/>
      <c r="B6" s="110"/>
      <c r="C6" s="111"/>
      <c r="D6" s="8" t="s">
        <v>4</v>
      </c>
      <c r="E6" s="8" t="s">
        <v>5</v>
      </c>
      <c r="F6" s="8" t="s">
        <v>55</v>
      </c>
      <c r="G6" s="8" t="s">
        <v>7</v>
      </c>
      <c r="H6" s="8" t="s">
        <v>4</v>
      </c>
      <c r="I6" s="8" t="s">
        <v>5</v>
      </c>
      <c r="J6" s="8" t="s">
        <v>55</v>
      </c>
      <c r="K6" s="8" t="s">
        <v>7</v>
      </c>
      <c r="L6" s="8" t="s">
        <v>4</v>
      </c>
      <c r="M6" s="8" t="s">
        <v>5</v>
      </c>
      <c r="N6" s="8" t="s">
        <v>55</v>
      </c>
      <c r="O6" s="8" t="s">
        <v>7</v>
      </c>
      <c r="P6" s="8" t="s">
        <v>4</v>
      </c>
      <c r="Q6" s="8" t="s">
        <v>5</v>
      </c>
      <c r="R6" s="8" t="s">
        <v>55</v>
      </c>
      <c r="S6" s="8" t="s">
        <v>7</v>
      </c>
      <c r="T6" s="8" t="s">
        <v>4</v>
      </c>
      <c r="U6" s="8" t="s">
        <v>5</v>
      </c>
      <c r="V6" s="8" t="s">
        <v>55</v>
      </c>
      <c r="W6" s="8" t="s">
        <v>7</v>
      </c>
      <c r="X6" s="8" t="s">
        <v>4</v>
      </c>
      <c r="Y6" s="8" t="s">
        <v>5</v>
      </c>
      <c r="Z6" s="8" t="s">
        <v>55</v>
      </c>
      <c r="AA6" s="8" t="s">
        <v>7</v>
      </c>
      <c r="AB6" s="8" t="s">
        <v>4</v>
      </c>
      <c r="AC6" s="8" t="s">
        <v>5</v>
      </c>
      <c r="AD6" s="8" t="s">
        <v>55</v>
      </c>
      <c r="AE6" s="8" t="s">
        <v>7</v>
      </c>
      <c r="AF6" s="8" t="s">
        <v>4</v>
      </c>
      <c r="AG6" s="8" t="s">
        <v>5</v>
      </c>
      <c r="AH6" s="8" t="s">
        <v>55</v>
      </c>
      <c r="AI6" s="8" t="s">
        <v>7</v>
      </c>
      <c r="AJ6" s="8" t="s">
        <v>4</v>
      </c>
      <c r="AK6" s="8" t="s">
        <v>5</v>
      </c>
      <c r="AL6" s="8" t="s">
        <v>55</v>
      </c>
      <c r="AM6" s="8" t="s">
        <v>7</v>
      </c>
      <c r="AN6" s="8" t="s">
        <v>4</v>
      </c>
      <c r="AO6" s="8" t="s">
        <v>5</v>
      </c>
      <c r="AP6" s="8" t="s">
        <v>55</v>
      </c>
      <c r="AQ6" s="8" t="s">
        <v>7</v>
      </c>
      <c r="AR6" s="8" t="s">
        <v>4</v>
      </c>
      <c r="AS6" s="8" t="s">
        <v>5</v>
      </c>
      <c r="AT6" s="8" t="s">
        <v>55</v>
      </c>
      <c r="AU6" s="8" t="s">
        <v>7</v>
      </c>
      <c r="AV6" s="8" t="s">
        <v>4</v>
      </c>
      <c r="AW6" s="8" t="s">
        <v>5</v>
      </c>
      <c r="AX6" s="8" t="s">
        <v>55</v>
      </c>
      <c r="AY6" s="8" t="s">
        <v>7</v>
      </c>
      <c r="AZ6" s="8" t="s">
        <v>4</v>
      </c>
      <c r="BA6" s="8" t="s">
        <v>5</v>
      </c>
      <c r="BB6" s="8" t="s">
        <v>55</v>
      </c>
      <c r="BC6" s="8" t="s">
        <v>7</v>
      </c>
      <c r="BD6" s="109"/>
      <c r="BE6" s="110"/>
      <c r="BF6" s="111"/>
    </row>
    <row r="7" spans="1:58" ht="12.75">
      <c r="A7" s="112"/>
      <c r="B7" s="98"/>
      <c r="C7" s="99"/>
      <c r="D7" s="9" t="s">
        <v>43</v>
      </c>
      <c r="E7" s="9" t="s">
        <v>6</v>
      </c>
      <c r="F7" s="9" t="s">
        <v>44</v>
      </c>
      <c r="G7" s="9" t="s">
        <v>8</v>
      </c>
      <c r="H7" s="9" t="s">
        <v>43</v>
      </c>
      <c r="I7" s="9" t="s">
        <v>6</v>
      </c>
      <c r="J7" s="9" t="s">
        <v>44</v>
      </c>
      <c r="K7" s="9" t="s">
        <v>8</v>
      </c>
      <c r="L7" s="9" t="s">
        <v>43</v>
      </c>
      <c r="M7" s="9" t="s">
        <v>6</v>
      </c>
      <c r="N7" s="9" t="s">
        <v>44</v>
      </c>
      <c r="O7" s="9" t="s">
        <v>8</v>
      </c>
      <c r="P7" s="9" t="s">
        <v>43</v>
      </c>
      <c r="Q7" s="9" t="s">
        <v>6</v>
      </c>
      <c r="R7" s="9" t="s">
        <v>44</v>
      </c>
      <c r="S7" s="9" t="s">
        <v>8</v>
      </c>
      <c r="T7" s="9" t="s">
        <v>43</v>
      </c>
      <c r="U7" s="9" t="s">
        <v>6</v>
      </c>
      <c r="V7" s="9" t="s">
        <v>44</v>
      </c>
      <c r="W7" s="9" t="s">
        <v>8</v>
      </c>
      <c r="X7" s="9" t="s">
        <v>43</v>
      </c>
      <c r="Y7" s="9" t="s">
        <v>6</v>
      </c>
      <c r="Z7" s="9" t="s">
        <v>44</v>
      </c>
      <c r="AA7" s="9" t="s">
        <v>8</v>
      </c>
      <c r="AB7" s="9" t="s">
        <v>43</v>
      </c>
      <c r="AC7" s="9" t="s">
        <v>6</v>
      </c>
      <c r="AD7" s="9" t="s">
        <v>44</v>
      </c>
      <c r="AE7" s="9" t="s">
        <v>8</v>
      </c>
      <c r="AF7" s="9" t="s">
        <v>43</v>
      </c>
      <c r="AG7" s="9" t="s">
        <v>6</v>
      </c>
      <c r="AH7" s="9" t="s">
        <v>44</v>
      </c>
      <c r="AI7" s="9" t="s">
        <v>8</v>
      </c>
      <c r="AJ7" s="9" t="s">
        <v>43</v>
      </c>
      <c r="AK7" s="9" t="s">
        <v>6</v>
      </c>
      <c r="AL7" s="9" t="s">
        <v>44</v>
      </c>
      <c r="AM7" s="9" t="s">
        <v>8</v>
      </c>
      <c r="AN7" s="9" t="s">
        <v>43</v>
      </c>
      <c r="AO7" s="9" t="s">
        <v>6</v>
      </c>
      <c r="AP7" s="9" t="s">
        <v>44</v>
      </c>
      <c r="AQ7" s="9" t="s">
        <v>8</v>
      </c>
      <c r="AR7" s="9" t="s">
        <v>43</v>
      </c>
      <c r="AS7" s="9" t="s">
        <v>6</v>
      </c>
      <c r="AT7" s="9" t="s">
        <v>44</v>
      </c>
      <c r="AU7" s="9" t="s">
        <v>8</v>
      </c>
      <c r="AV7" s="9" t="s">
        <v>43</v>
      </c>
      <c r="AW7" s="9" t="s">
        <v>6</v>
      </c>
      <c r="AX7" s="9" t="s">
        <v>44</v>
      </c>
      <c r="AY7" s="9" t="s">
        <v>8</v>
      </c>
      <c r="AZ7" s="9" t="s">
        <v>43</v>
      </c>
      <c r="BA7" s="9" t="s">
        <v>6</v>
      </c>
      <c r="BB7" s="9" t="s">
        <v>44</v>
      </c>
      <c r="BC7" s="9" t="s">
        <v>8</v>
      </c>
      <c r="BD7" s="112"/>
      <c r="BE7" s="98"/>
      <c r="BF7" s="99"/>
    </row>
    <row r="8" spans="1:58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2.75">
      <c r="A9" s="106"/>
      <c r="B9" s="107"/>
      <c r="C9" s="108"/>
      <c r="D9" s="116" t="s">
        <v>9</v>
      </c>
      <c r="E9" s="81"/>
      <c r="F9" s="81"/>
      <c r="G9" s="117"/>
      <c r="H9" s="116" t="str">
        <f>"1 Apr 2001"</f>
        <v>1 Apr 2001</v>
      </c>
      <c r="I9" s="81"/>
      <c r="J9" s="81"/>
      <c r="K9" s="117"/>
      <c r="L9" s="116" t="s">
        <v>10</v>
      </c>
      <c r="M9" s="81"/>
      <c r="N9" s="81"/>
      <c r="O9" s="117"/>
      <c r="P9" s="116" t="str">
        <f>"1 Jun 2001"</f>
        <v>1 Jun 2001</v>
      </c>
      <c r="Q9" s="81"/>
      <c r="R9" s="81"/>
      <c r="S9" s="117"/>
      <c r="T9" s="116" t="str">
        <f>"1 Jul 2001"</f>
        <v>1 Jul 2001</v>
      </c>
      <c r="U9" s="81"/>
      <c r="V9" s="81"/>
      <c r="W9" s="117"/>
      <c r="X9" s="116" t="str">
        <f>"1 Aug 2001"</f>
        <v>1 Aug 2001</v>
      </c>
      <c r="Y9" s="81"/>
      <c r="Z9" s="81"/>
      <c r="AA9" s="117"/>
      <c r="AB9" s="116" t="str">
        <f>"1 Sep 2001"</f>
        <v>1 Sep 2001</v>
      </c>
      <c r="AC9" s="81"/>
      <c r="AD9" s="81"/>
      <c r="AE9" s="117"/>
      <c r="AF9" s="116" t="s">
        <v>11</v>
      </c>
      <c r="AG9" s="81"/>
      <c r="AH9" s="81"/>
      <c r="AI9" s="117"/>
      <c r="AJ9" s="116" t="str">
        <f>"1 Nov 2001"</f>
        <v>1 Nov 2001</v>
      </c>
      <c r="AK9" s="81"/>
      <c r="AL9" s="81"/>
      <c r="AM9" s="117"/>
      <c r="AN9" s="116" t="s">
        <v>58</v>
      </c>
      <c r="AO9" s="81"/>
      <c r="AP9" s="81"/>
      <c r="AQ9" s="117"/>
      <c r="AR9" s="116" t="str">
        <f>"1 Jan 2002"</f>
        <v>1 Jan 2002</v>
      </c>
      <c r="AS9" s="81"/>
      <c r="AT9" s="81"/>
      <c r="AU9" s="117"/>
      <c r="AV9" s="116" t="str">
        <f>"1 Feb 2002"</f>
        <v>1 Feb 2002</v>
      </c>
      <c r="AW9" s="81"/>
      <c r="AX9" s="81"/>
      <c r="AY9" s="117"/>
      <c r="AZ9" s="116" t="s">
        <v>9</v>
      </c>
      <c r="BA9" s="81"/>
      <c r="BB9" s="81"/>
      <c r="BC9" s="117"/>
      <c r="BD9" s="106"/>
      <c r="BE9" s="107"/>
      <c r="BF9" s="108"/>
    </row>
    <row r="10" spans="1:58" ht="12.75">
      <c r="A10" s="76" t="s">
        <v>12</v>
      </c>
      <c r="B10" s="77"/>
      <c r="C10" s="78"/>
      <c r="D10" s="13">
        <v>27</v>
      </c>
      <c r="E10" s="13">
        <v>0</v>
      </c>
      <c r="F10" s="13">
        <v>7.2</v>
      </c>
      <c r="G10" s="13">
        <f>D10+E10+F10</f>
        <v>34.2</v>
      </c>
      <c r="H10" s="13">
        <f>D36</f>
        <v>14.000000000000002</v>
      </c>
      <c r="I10" s="13">
        <f>E36</f>
        <v>5.5</v>
      </c>
      <c r="J10" s="13">
        <f>F36</f>
        <v>7.4</v>
      </c>
      <c r="K10" s="13">
        <f>H10+I10+J10</f>
        <v>26.9</v>
      </c>
      <c r="L10" s="13">
        <f>H36</f>
        <v>10.700000000000003</v>
      </c>
      <c r="M10" s="13">
        <f>I36</f>
        <v>4.1</v>
      </c>
      <c r="N10" s="13">
        <f>J36</f>
        <v>5.9</v>
      </c>
      <c r="O10" s="13">
        <f>L10+M10+N10</f>
        <v>20.700000000000003</v>
      </c>
      <c r="P10" s="13">
        <f>L36</f>
        <v>24.000000000000004</v>
      </c>
      <c r="Q10" s="13">
        <f>M36</f>
        <v>9.799999999999999</v>
      </c>
      <c r="R10" s="13">
        <f>N36</f>
        <v>12</v>
      </c>
      <c r="S10" s="13">
        <f>P10+Q10+R10</f>
        <v>45.800000000000004</v>
      </c>
      <c r="T10" s="13">
        <f>P36</f>
        <v>63.49999999999999</v>
      </c>
      <c r="U10" s="13">
        <f>Q36</f>
        <v>31.799999999999997</v>
      </c>
      <c r="V10" s="13">
        <f>R36</f>
        <v>27.8</v>
      </c>
      <c r="W10" s="13">
        <f>T10+U10+V10</f>
        <v>123.09999999999998</v>
      </c>
      <c r="X10" s="13">
        <f>T36</f>
        <v>77.7</v>
      </c>
      <c r="Y10" s="13">
        <f>U36</f>
        <v>39.8</v>
      </c>
      <c r="Z10" s="13">
        <f>V36</f>
        <v>34.8</v>
      </c>
      <c r="AA10" s="13">
        <f>SUM(X10:Z10)</f>
        <v>152.3</v>
      </c>
      <c r="AB10" s="13">
        <f>X36</f>
        <v>79.49999999999999</v>
      </c>
      <c r="AC10" s="13">
        <f>Y36</f>
        <v>43.6</v>
      </c>
      <c r="AD10" s="13">
        <f>Z36</f>
        <v>39.2</v>
      </c>
      <c r="AE10" s="13">
        <f>AB10+AC10+AD10</f>
        <v>162.3</v>
      </c>
      <c r="AF10" s="13">
        <f>AB36</f>
        <v>74.5</v>
      </c>
      <c r="AG10" s="13">
        <f>AC36</f>
        <v>43.1</v>
      </c>
      <c r="AH10" s="13">
        <f>AD36</f>
        <v>36.300000000000004</v>
      </c>
      <c r="AI10" s="13">
        <f>AF10+AG10+AH10</f>
        <v>153.9</v>
      </c>
      <c r="AJ10" s="13">
        <f>AF36</f>
        <v>66</v>
      </c>
      <c r="AK10" s="13">
        <f>AG36</f>
        <v>39.5</v>
      </c>
      <c r="AL10" s="13">
        <f>AH36</f>
        <v>35.800000000000004</v>
      </c>
      <c r="AM10" s="13">
        <f>AJ10+AK10+AL10</f>
        <v>141.3</v>
      </c>
      <c r="AN10" s="13">
        <f>AJ36</f>
        <v>58.9</v>
      </c>
      <c r="AO10" s="13">
        <f>AK36</f>
        <v>35.400000000000006</v>
      </c>
      <c r="AP10" s="13">
        <f>AL36</f>
        <v>33.60000000000001</v>
      </c>
      <c r="AQ10" s="13">
        <f>AN10+AO10+AP10</f>
        <v>127.90000000000002</v>
      </c>
      <c r="AR10" s="13">
        <f>AN36</f>
        <v>52.1</v>
      </c>
      <c r="AS10" s="13">
        <f>AO36</f>
        <v>31.800000000000008</v>
      </c>
      <c r="AT10" s="13">
        <f>AP36</f>
        <v>30.90000000000001</v>
      </c>
      <c r="AU10" s="13">
        <f>AR10+AS10+AT10</f>
        <v>114.80000000000001</v>
      </c>
      <c r="AV10" s="13">
        <f>AR36</f>
        <v>46.400000000000006</v>
      </c>
      <c r="AW10" s="13">
        <f>AS36</f>
        <v>28.300000000000008</v>
      </c>
      <c r="AX10" s="13">
        <f>AT36</f>
        <v>28.300000000000008</v>
      </c>
      <c r="AY10" s="13">
        <f>AV10+AW10+AX10</f>
        <v>103.00000000000003</v>
      </c>
      <c r="AZ10" s="13">
        <v>27</v>
      </c>
      <c r="BA10" s="13">
        <v>0</v>
      </c>
      <c r="BB10" s="13">
        <v>7.2</v>
      </c>
      <c r="BC10" s="13">
        <v>34.2</v>
      </c>
      <c r="BD10" s="62" t="s">
        <v>13</v>
      </c>
      <c r="BE10" s="88"/>
      <c r="BF10" s="63"/>
    </row>
    <row r="11" spans="1:58" ht="12.75">
      <c r="A11" s="15">
        <v>1.5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81" t="s">
        <v>66</v>
      </c>
      <c r="BA11" s="81"/>
      <c r="BB11" s="81"/>
      <c r="BC11" s="81"/>
      <c r="BD11" s="101"/>
      <c r="BE11" s="101"/>
      <c r="BF11" s="102"/>
    </row>
    <row r="12" spans="1:58" ht="12.75">
      <c r="A12" s="76" t="s">
        <v>14</v>
      </c>
      <c r="B12" s="77"/>
      <c r="C12" s="78"/>
      <c r="D12" s="13">
        <f>SUM(D13:D14)</f>
        <v>0.1</v>
      </c>
      <c r="E12" s="13">
        <f>SUM(E13:E14)</f>
        <v>0.6</v>
      </c>
      <c r="F12" s="13">
        <f>SUM(F13:F14)</f>
        <v>0.3</v>
      </c>
      <c r="G12" s="13">
        <f>SUM(G13:G14)</f>
        <v>1</v>
      </c>
      <c r="H12" s="13">
        <f>H13+H14</f>
        <v>0.7999999999999999</v>
      </c>
      <c r="I12" s="13">
        <f>I13+I14</f>
        <v>0.6000000000000001</v>
      </c>
      <c r="J12" s="13">
        <f>J13+J14</f>
        <v>0.4</v>
      </c>
      <c r="K12" s="13">
        <f>K13+K14</f>
        <v>1.7999999999999998</v>
      </c>
      <c r="L12" s="13">
        <f aca="true" t="shared" si="0" ref="L12:BB12">L13+L14</f>
        <v>16.8</v>
      </c>
      <c r="M12" s="13">
        <f t="shared" si="0"/>
        <v>7</v>
      </c>
      <c r="N12" s="13">
        <f t="shared" si="0"/>
        <v>6.3</v>
      </c>
      <c r="O12" s="13">
        <f>O13+O14</f>
        <v>30.1</v>
      </c>
      <c r="P12" s="13">
        <f t="shared" si="0"/>
        <v>45.2</v>
      </c>
      <c r="Q12" s="13">
        <f t="shared" si="0"/>
        <v>23.5</v>
      </c>
      <c r="R12" s="13">
        <f t="shared" si="0"/>
        <v>18.6</v>
      </c>
      <c r="S12" s="13">
        <f>S13+S14</f>
        <v>87.30000000000001</v>
      </c>
      <c r="T12" s="13">
        <f t="shared" si="0"/>
        <v>20.6</v>
      </c>
      <c r="U12" s="13">
        <f t="shared" si="0"/>
        <v>10.3</v>
      </c>
      <c r="V12" s="13">
        <f t="shared" si="0"/>
        <v>9.5</v>
      </c>
      <c r="W12" s="13">
        <f>W13+W14</f>
        <v>40.4</v>
      </c>
      <c r="X12" s="13">
        <f t="shared" si="0"/>
        <v>9.6</v>
      </c>
      <c r="Y12" s="13">
        <f t="shared" si="0"/>
        <v>6</v>
      </c>
      <c r="Z12" s="13">
        <f t="shared" si="0"/>
        <v>5.699999999999999</v>
      </c>
      <c r="AA12" s="13">
        <f>AA13+AA14</f>
        <v>21.3</v>
      </c>
      <c r="AB12" s="13">
        <f t="shared" si="0"/>
        <v>2.2</v>
      </c>
      <c r="AC12" s="13">
        <f t="shared" si="0"/>
        <v>1.2000000000000002</v>
      </c>
      <c r="AD12" s="13">
        <f t="shared" si="0"/>
        <v>0.9</v>
      </c>
      <c r="AE12" s="13">
        <f>AE13+AE14</f>
        <v>4.300000000000001</v>
      </c>
      <c r="AF12" s="13">
        <f t="shared" si="0"/>
        <v>0.5</v>
      </c>
      <c r="AG12" s="13">
        <f t="shared" si="0"/>
        <v>0.2</v>
      </c>
      <c r="AH12" s="13">
        <f t="shared" si="0"/>
        <v>0.2</v>
      </c>
      <c r="AI12" s="13">
        <f>AI13+AI14</f>
        <v>0.8999999999999999</v>
      </c>
      <c r="AJ12" s="13">
        <f t="shared" si="0"/>
        <v>0.5</v>
      </c>
      <c r="AK12" s="13">
        <f t="shared" si="0"/>
        <v>0.2</v>
      </c>
      <c r="AL12" s="13">
        <f t="shared" si="0"/>
        <v>0.2</v>
      </c>
      <c r="AM12" s="13">
        <f>AM13+AM14</f>
        <v>0.9000000000000001</v>
      </c>
      <c r="AN12" s="13">
        <f t="shared" si="0"/>
        <v>0.2</v>
      </c>
      <c r="AO12" s="13">
        <f t="shared" si="0"/>
        <v>0.3</v>
      </c>
      <c r="AP12" s="13">
        <f t="shared" si="0"/>
        <v>0.2</v>
      </c>
      <c r="AQ12" s="13">
        <f>AQ13+AQ14</f>
        <v>0.7000000000000001</v>
      </c>
      <c r="AR12" s="13">
        <f t="shared" si="0"/>
        <v>0.1</v>
      </c>
      <c r="AS12" s="13">
        <f t="shared" si="0"/>
        <v>0.1</v>
      </c>
      <c r="AT12" s="13">
        <f t="shared" si="0"/>
        <v>0</v>
      </c>
      <c r="AU12" s="13">
        <f>AU13+AU14</f>
        <v>0.2</v>
      </c>
      <c r="AV12" s="13">
        <f t="shared" si="0"/>
        <v>0.1</v>
      </c>
      <c r="AW12" s="13">
        <f t="shared" si="0"/>
        <v>0.1</v>
      </c>
      <c r="AX12" s="13">
        <f t="shared" si="0"/>
        <v>0.1</v>
      </c>
      <c r="AY12" s="13">
        <f>AY13+AY14</f>
        <v>0.30000000000000004</v>
      </c>
      <c r="AZ12" s="13">
        <f t="shared" si="0"/>
        <v>96.69999999999999</v>
      </c>
      <c r="BA12" s="13">
        <f t="shared" si="0"/>
        <v>50.10000000000001</v>
      </c>
      <c r="BB12" s="13">
        <f t="shared" si="0"/>
        <v>42.400000000000006</v>
      </c>
      <c r="BC12" s="13">
        <f>BC13+BC14</f>
        <v>189.2</v>
      </c>
      <c r="BD12" s="62" t="s">
        <v>15</v>
      </c>
      <c r="BE12" s="88"/>
      <c r="BF12" s="63"/>
    </row>
    <row r="13" spans="1:58" ht="12.75">
      <c r="A13" s="15"/>
      <c r="B13" s="79" t="s">
        <v>86</v>
      </c>
      <c r="C13" s="80"/>
      <c r="D13" s="18">
        <v>0.1</v>
      </c>
      <c r="E13" s="18">
        <v>0.1</v>
      </c>
      <c r="F13" s="18">
        <v>0</v>
      </c>
      <c r="G13" s="18">
        <f>SUM(D13:F13)</f>
        <v>0.2</v>
      </c>
      <c r="H13" s="18">
        <v>0.7</v>
      </c>
      <c r="I13" s="18">
        <v>0.2</v>
      </c>
      <c r="J13" s="18">
        <v>0.2</v>
      </c>
      <c r="K13" s="18">
        <f>H13+I13+J13</f>
        <v>1.0999999999999999</v>
      </c>
      <c r="L13" s="18">
        <v>16.6</v>
      </c>
      <c r="M13" s="18">
        <v>7</v>
      </c>
      <c r="N13" s="18">
        <v>6.2</v>
      </c>
      <c r="O13" s="18">
        <f>L13+M13+N13</f>
        <v>29.8</v>
      </c>
      <c r="P13" s="18">
        <v>45.2</v>
      </c>
      <c r="Q13" s="18">
        <v>23.5</v>
      </c>
      <c r="R13" s="18">
        <v>18.6</v>
      </c>
      <c r="S13" s="18">
        <f>P13+Q13+R13</f>
        <v>87.30000000000001</v>
      </c>
      <c r="T13" s="18">
        <v>20.5</v>
      </c>
      <c r="U13" s="18">
        <v>10.3</v>
      </c>
      <c r="V13" s="18">
        <v>9.5</v>
      </c>
      <c r="W13" s="18">
        <f>T13+U13+V13</f>
        <v>40.3</v>
      </c>
      <c r="X13" s="18">
        <v>9.5</v>
      </c>
      <c r="Y13" s="18">
        <v>6</v>
      </c>
      <c r="Z13" s="18">
        <v>5.6</v>
      </c>
      <c r="AA13" s="18">
        <f>X13+Y13+Z13</f>
        <v>21.1</v>
      </c>
      <c r="AB13" s="18">
        <v>2</v>
      </c>
      <c r="AC13" s="18">
        <v>1.1</v>
      </c>
      <c r="AD13" s="18">
        <v>0.8</v>
      </c>
      <c r="AE13" s="18">
        <f>AB13+AC13+AD13</f>
        <v>3.9000000000000004</v>
      </c>
      <c r="AF13" s="18">
        <v>0.5</v>
      </c>
      <c r="AG13" s="18">
        <v>0.2</v>
      </c>
      <c r="AH13" s="18">
        <v>0.2</v>
      </c>
      <c r="AI13" s="18">
        <f>AF13+AG13+AH13</f>
        <v>0.8999999999999999</v>
      </c>
      <c r="AJ13" s="18">
        <v>0.3</v>
      </c>
      <c r="AK13" s="18">
        <v>0.1</v>
      </c>
      <c r="AL13" s="18">
        <v>0.2</v>
      </c>
      <c r="AM13" s="18">
        <f>AJ13+AK13+AL13</f>
        <v>0.6000000000000001</v>
      </c>
      <c r="AN13" s="18">
        <v>0.1</v>
      </c>
      <c r="AO13" s="18">
        <v>0.3</v>
      </c>
      <c r="AP13" s="18">
        <v>0.2</v>
      </c>
      <c r="AQ13" s="18">
        <f>AN13+AO13+AP13</f>
        <v>0.6000000000000001</v>
      </c>
      <c r="AR13" s="18">
        <v>0.1</v>
      </c>
      <c r="AS13" s="18">
        <v>0.1</v>
      </c>
      <c r="AT13" s="18">
        <v>0</v>
      </c>
      <c r="AU13" s="18">
        <f>AR13+AS13+AT13</f>
        <v>0.2</v>
      </c>
      <c r="AV13" s="18">
        <v>0.1</v>
      </c>
      <c r="AW13" s="18">
        <v>0</v>
      </c>
      <c r="AX13" s="18">
        <v>0</v>
      </c>
      <c r="AY13" s="18">
        <f>AV13+AW13+AX13</f>
        <v>0.1</v>
      </c>
      <c r="AZ13" s="18">
        <f aca="true" t="shared" si="1" ref="AZ13:BB14">D13+H13+L13+P13+T13+X13+AB13+AF13+AJ13+AN13+AR13+AV13</f>
        <v>95.69999999999999</v>
      </c>
      <c r="BA13" s="18">
        <f t="shared" si="1"/>
        <v>48.900000000000006</v>
      </c>
      <c r="BB13" s="18">
        <f t="shared" si="1"/>
        <v>41.50000000000001</v>
      </c>
      <c r="BC13" s="18">
        <f>AZ13+BA13+BB13</f>
        <v>186.1</v>
      </c>
      <c r="BD13" s="37" t="s">
        <v>88</v>
      </c>
      <c r="BE13" s="6"/>
      <c r="BF13" s="20"/>
    </row>
    <row r="14" spans="1:58" ht="12.75">
      <c r="A14" s="15"/>
      <c r="B14" s="86" t="s">
        <v>16</v>
      </c>
      <c r="C14" s="87"/>
      <c r="D14" s="21">
        <v>0</v>
      </c>
      <c r="E14" s="21">
        <v>0.5</v>
      </c>
      <c r="F14" s="21">
        <v>0.3</v>
      </c>
      <c r="G14" s="21">
        <f>SUM(D14:F14)</f>
        <v>0.8</v>
      </c>
      <c r="H14" s="21">
        <v>0.1</v>
      </c>
      <c r="I14" s="21">
        <v>0.4</v>
      </c>
      <c r="J14" s="21">
        <v>0.2</v>
      </c>
      <c r="K14" s="21">
        <f>H14+I14+J14</f>
        <v>0.7</v>
      </c>
      <c r="L14" s="21">
        <v>0.2</v>
      </c>
      <c r="M14" s="21">
        <v>0</v>
      </c>
      <c r="N14" s="21">
        <v>0.1</v>
      </c>
      <c r="O14" s="21">
        <f>L14+M14+N14</f>
        <v>0.30000000000000004</v>
      </c>
      <c r="P14" s="21">
        <v>0</v>
      </c>
      <c r="Q14" s="21">
        <v>0</v>
      </c>
      <c r="R14" s="21">
        <v>0</v>
      </c>
      <c r="S14" s="21">
        <f>P14+Q14+R14</f>
        <v>0</v>
      </c>
      <c r="T14" s="21">
        <v>0.1</v>
      </c>
      <c r="U14" s="21">
        <v>0</v>
      </c>
      <c r="V14" s="21">
        <v>0</v>
      </c>
      <c r="W14" s="21">
        <f>T14+U14+V14</f>
        <v>0.1</v>
      </c>
      <c r="X14" s="21">
        <v>0.1</v>
      </c>
      <c r="Y14" s="21">
        <v>0</v>
      </c>
      <c r="Z14" s="21">
        <v>0.1</v>
      </c>
      <c r="AA14" s="21">
        <f>X14+Y14+Z14</f>
        <v>0.2</v>
      </c>
      <c r="AB14" s="21">
        <v>0.2</v>
      </c>
      <c r="AC14" s="21">
        <v>0.1</v>
      </c>
      <c r="AD14" s="21">
        <v>0.1</v>
      </c>
      <c r="AE14" s="21">
        <f>AB14+AC14+AD14</f>
        <v>0.4</v>
      </c>
      <c r="AF14" s="21">
        <v>0</v>
      </c>
      <c r="AG14" s="21">
        <v>0</v>
      </c>
      <c r="AH14" s="21">
        <v>0</v>
      </c>
      <c r="AI14" s="21">
        <f>AF14+AG14+AH14</f>
        <v>0</v>
      </c>
      <c r="AJ14" s="21">
        <v>0.2</v>
      </c>
      <c r="AK14" s="21">
        <v>0.1</v>
      </c>
      <c r="AL14" s="21">
        <v>0</v>
      </c>
      <c r="AM14" s="21">
        <f>AJ14+AK14+AL14</f>
        <v>0.30000000000000004</v>
      </c>
      <c r="AN14" s="21">
        <v>0.1</v>
      </c>
      <c r="AO14" s="21">
        <v>0</v>
      </c>
      <c r="AP14" s="21">
        <v>0</v>
      </c>
      <c r="AQ14" s="21">
        <f>AN14+AO14+AP14</f>
        <v>0.1</v>
      </c>
      <c r="AR14" s="21">
        <v>0</v>
      </c>
      <c r="AS14" s="21">
        <v>0</v>
      </c>
      <c r="AT14" s="21">
        <v>0</v>
      </c>
      <c r="AU14" s="21">
        <f>AR14+AS14+AT14</f>
        <v>0</v>
      </c>
      <c r="AV14" s="21">
        <v>0</v>
      </c>
      <c r="AW14" s="21">
        <v>0.1</v>
      </c>
      <c r="AX14" s="21">
        <v>0.1</v>
      </c>
      <c r="AY14" s="21">
        <f>AV14+AW14+AX14</f>
        <v>0.2</v>
      </c>
      <c r="AZ14" s="21">
        <f t="shared" si="1"/>
        <v>0.9999999999999999</v>
      </c>
      <c r="BA14" s="21">
        <f t="shared" si="1"/>
        <v>1.2000000000000002</v>
      </c>
      <c r="BB14" s="21">
        <f t="shared" si="1"/>
        <v>0.8999999999999999</v>
      </c>
      <c r="BC14" s="21">
        <f>AZ14+BA14+BB14</f>
        <v>3.1</v>
      </c>
      <c r="BD14" s="93" t="s">
        <v>17</v>
      </c>
      <c r="BE14" s="94"/>
      <c r="BF14" s="20"/>
    </row>
    <row r="15" spans="1:58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20"/>
    </row>
    <row r="16" spans="1:58" ht="12.75">
      <c r="A16" s="76" t="s">
        <v>18</v>
      </c>
      <c r="B16" s="77"/>
      <c r="C16" s="78"/>
      <c r="D16" s="13">
        <f>SUM(D18:D24)</f>
        <v>2.7</v>
      </c>
      <c r="E16" s="13">
        <f>SUM(E18:E24)</f>
        <v>1.7000000000000002</v>
      </c>
      <c r="F16" s="13">
        <f>SUM(F18:F24)</f>
        <v>0.2</v>
      </c>
      <c r="G16" s="13">
        <f>SUM(G18:G24)</f>
        <v>4.6</v>
      </c>
      <c r="H16" s="13">
        <f aca="true" t="shared" si="2" ref="H16:BC16">H17+H22+H23+H24</f>
        <v>1.9</v>
      </c>
      <c r="I16" s="13">
        <f t="shared" si="2"/>
        <v>1.7000000000000002</v>
      </c>
      <c r="J16" s="13">
        <f t="shared" si="2"/>
        <v>0.8</v>
      </c>
      <c r="K16" s="13">
        <f t="shared" si="2"/>
        <v>4.3999999999999995</v>
      </c>
      <c r="L16" s="13">
        <f t="shared" si="2"/>
        <v>1.5</v>
      </c>
      <c r="M16" s="13">
        <f t="shared" si="2"/>
        <v>1.8</v>
      </c>
      <c r="N16" s="13">
        <f t="shared" si="2"/>
        <v>0</v>
      </c>
      <c r="O16" s="13">
        <f t="shared" si="2"/>
        <v>3.3</v>
      </c>
      <c r="P16" s="13">
        <f t="shared" si="2"/>
        <v>1.9</v>
      </c>
      <c r="Q16" s="13">
        <f t="shared" si="2"/>
        <v>2.0999999999999996</v>
      </c>
      <c r="R16" s="13">
        <f t="shared" si="2"/>
        <v>2.3</v>
      </c>
      <c r="S16" s="13">
        <f t="shared" si="2"/>
        <v>6.3</v>
      </c>
      <c r="T16" s="13">
        <f t="shared" si="2"/>
        <v>2.8000000000000003</v>
      </c>
      <c r="U16" s="13">
        <f t="shared" si="2"/>
        <v>1.8000000000000003</v>
      </c>
      <c r="V16" s="13">
        <f t="shared" si="2"/>
        <v>1.4</v>
      </c>
      <c r="W16" s="13">
        <f t="shared" si="2"/>
        <v>6</v>
      </c>
      <c r="X16" s="13">
        <f t="shared" si="2"/>
        <v>2.4000000000000004</v>
      </c>
      <c r="Y16" s="13">
        <f t="shared" si="2"/>
        <v>1.9000000000000001</v>
      </c>
      <c r="Z16" s="13">
        <f t="shared" si="2"/>
        <v>0.9999999999999999</v>
      </c>
      <c r="AA16" s="13">
        <f t="shared" si="2"/>
        <v>5.300000000000001</v>
      </c>
      <c r="AB16" s="13">
        <f t="shared" si="2"/>
        <v>2</v>
      </c>
      <c r="AC16" s="13">
        <f t="shared" si="2"/>
        <v>2</v>
      </c>
      <c r="AD16" s="13">
        <f t="shared" si="2"/>
        <v>3.3000000000000003</v>
      </c>
      <c r="AE16" s="13">
        <f t="shared" si="2"/>
        <v>7.3</v>
      </c>
      <c r="AF16" s="13">
        <f t="shared" si="2"/>
        <v>3.1</v>
      </c>
      <c r="AG16" s="13">
        <f t="shared" si="2"/>
        <v>3.5</v>
      </c>
      <c r="AH16" s="13">
        <f t="shared" si="2"/>
        <v>0.5</v>
      </c>
      <c r="AI16" s="13">
        <f t="shared" si="2"/>
        <v>7.1</v>
      </c>
      <c r="AJ16" s="13">
        <f t="shared" si="2"/>
        <v>3.4000000000000004</v>
      </c>
      <c r="AK16" s="13">
        <f t="shared" si="2"/>
        <v>3.8</v>
      </c>
      <c r="AL16" s="13">
        <f t="shared" si="2"/>
        <v>1.3</v>
      </c>
      <c r="AM16" s="13">
        <f t="shared" si="2"/>
        <v>8.5</v>
      </c>
      <c r="AN16" s="13">
        <f t="shared" si="2"/>
        <v>2.6</v>
      </c>
      <c r="AO16" s="13">
        <f t="shared" si="2"/>
        <v>2.3000000000000003</v>
      </c>
      <c r="AP16" s="13">
        <f t="shared" si="2"/>
        <v>1.7000000000000002</v>
      </c>
      <c r="AQ16" s="13">
        <f t="shared" si="2"/>
        <v>6.6</v>
      </c>
      <c r="AR16" s="13">
        <f t="shared" si="2"/>
        <v>1.4000000000000001</v>
      </c>
      <c r="AS16" s="13">
        <f t="shared" si="2"/>
        <v>2.8000000000000003</v>
      </c>
      <c r="AT16" s="13">
        <f t="shared" si="2"/>
        <v>0.7999999999999999</v>
      </c>
      <c r="AU16" s="13">
        <f t="shared" si="2"/>
        <v>4.999999999999999</v>
      </c>
      <c r="AV16" s="13">
        <f t="shared" si="2"/>
        <v>1.5</v>
      </c>
      <c r="AW16" s="13">
        <f t="shared" si="2"/>
        <v>2.2</v>
      </c>
      <c r="AX16" s="13">
        <f t="shared" si="2"/>
        <v>2.4</v>
      </c>
      <c r="AY16" s="13">
        <f t="shared" si="2"/>
        <v>6.1</v>
      </c>
      <c r="AZ16" s="13">
        <f t="shared" si="2"/>
        <v>27.2</v>
      </c>
      <c r="BA16" s="13">
        <f t="shared" si="2"/>
        <v>27.600000000000005</v>
      </c>
      <c r="BB16" s="13">
        <f t="shared" si="2"/>
        <v>15.700000000000001</v>
      </c>
      <c r="BC16" s="13">
        <f t="shared" si="2"/>
        <v>70.5</v>
      </c>
      <c r="BD16" s="62" t="s">
        <v>19</v>
      </c>
      <c r="BE16" s="88"/>
      <c r="BF16" s="63"/>
    </row>
    <row r="17" spans="1:58" ht="12.75">
      <c r="A17" s="15"/>
      <c r="B17" s="79" t="s">
        <v>20</v>
      </c>
      <c r="C17" s="80"/>
      <c r="D17" s="13">
        <f>SUM(D18:D21)</f>
        <v>2.1</v>
      </c>
      <c r="E17" s="13">
        <f>SUM(E18:E21)</f>
        <v>1.3</v>
      </c>
      <c r="F17" s="13">
        <f>SUM(F18:F21)</f>
        <v>0.1</v>
      </c>
      <c r="G17" s="13">
        <f>SUM(G18:G21)</f>
        <v>3.5</v>
      </c>
      <c r="H17" s="13">
        <f aca="true" t="shared" si="3" ref="H17:BC17">H18+H19+H20+H21</f>
        <v>1.7999999999999998</v>
      </c>
      <c r="I17" s="13">
        <f t="shared" si="3"/>
        <v>1.7000000000000002</v>
      </c>
      <c r="J17" s="13">
        <f t="shared" si="3"/>
        <v>0.8</v>
      </c>
      <c r="K17" s="13">
        <f t="shared" si="3"/>
        <v>4.3</v>
      </c>
      <c r="L17" s="13">
        <f t="shared" si="3"/>
        <v>1.5</v>
      </c>
      <c r="M17" s="13">
        <f t="shared" si="3"/>
        <v>1.8</v>
      </c>
      <c r="N17" s="13">
        <f t="shared" si="3"/>
        <v>0</v>
      </c>
      <c r="O17" s="13">
        <f t="shared" si="3"/>
        <v>3.3</v>
      </c>
      <c r="P17" s="13">
        <f t="shared" si="3"/>
        <v>1.9</v>
      </c>
      <c r="Q17" s="13">
        <f t="shared" si="3"/>
        <v>2.0999999999999996</v>
      </c>
      <c r="R17" s="13">
        <f t="shared" si="3"/>
        <v>2.3</v>
      </c>
      <c r="S17" s="13">
        <f t="shared" si="3"/>
        <v>6.3</v>
      </c>
      <c r="T17" s="13">
        <f t="shared" si="3"/>
        <v>2.7</v>
      </c>
      <c r="U17" s="13">
        <f t="shared" si="3"/>
        <v>1.7000000000000002</v>
      </c>
      <c r="V17" s="13">
        <f t="shared" si="3"/>
        <v>1.4</v>
      </c>
      <c r="W17" s="13">
        <f t="shared" si="3"/>
        <v>5.800000000000001</v>
      </c>
      <c r="X17" s="13">
        <f t="shared" si="3"/>
        <v>2.2</v>
      </c>
      <c r="Y17" s="13">
        <f t="shared" si="3"/>
        <v>1.8</v>
      </c>
      <c r="Z17" s="13">
        <f t="shared" si="3"/>
        <v>0.8999999999999999</v>
      </c>
      <c r="AA17" s="13">
        <f t="shared" si="3"/>
        <v>4.9</v>
      </c>
      <c r="AB17" s="13">
        <f t="shared" si="3"/>
        <v>1.9</v>
      </c>
      <c r="AC17" s="13">
        <f t="shared" si="3"/>
        <v>2</v>
      </c>
      <c r="AD17" s="13">
        <f t="shared" si="3"/>
        <v>3.2</v>
      </c>
      <c r="AE17" s="13">
        <f t="shared" si="3"/>
        <v>7.1</v>
      </c>
      <c r="AF17" s="13">
        <f t="shared" si="3"/>
        <v>1.9000000000000001</v>
      </c>
      <c r="AG17" s="13">
        <f t="shared" si="3"/>
        <v>3</v>
      </c>
      <c r="AH17" s="13">
        <f t="shared" si="3"/>
        <v>0.4</v>
      </c>
      <c r="AI17" s="13">
        <f t="shared" si="3"/>
        <v>5.3</v>
      </c>
      <c r="AJ17" s="13">
        <f t="shared" si="3"/>
        <v>2.2</v>
      </c>
      <c r="AK17" s="13">
        <f t="shared" si="3"/>
        <v>2.5</v>
      </c>
      <c r="AL17" s="13">
        <f t="shared" si="3"/>
        <v>1.3</v>
      </c>
      <c r="AM17" s="13">
        <f t="shared" si="3"/>
        <v>6</v>
      </c>
      <c r="AN17" s="13">
        <f t="shared" si="3"/>
        <v>1.8</v>
      </c>
      <c r="AO17" s="13">
        <f t="shared" si="3"/>
        <v>2.2</v>
      </c>
      <c r="AP17" s="13">
        <f t="shared" si="3"/>
        <v>1.6</v>
      </c>
      <c r="AQ17" s="13">
        <f t="shared" si="3"/>
        <v>5.6</v>
      </c>
      <c r="AR17" s="13">
        <f t="shared" si="3"/>
        <v>1.2000000000000002</v>
      </c>
      <c r="AS17" s="13">
        <f t="shared" si="3"/>
        <v>2.6</v>
      </c>
      <c r="AT17" s="13">
        <f t="shared" si="3"/>
        <v>0.7</v>
      </c>
      <c r="AU17" s="13">
        <f t="shared" si="3"/>
        <v>4.499999999999999</v>
      </c>
      <c r="AV17" s="13">
        <f t="shared" si="3"/>
        <v>1.3</v>
      </c>
      <c r="AW17" s="13">
        <f t="shared" si="3"/>
        <v>2.1</v>
      </c>
      <c r="AX17" s="13">
        <f t="shared" si="3"/>
        <v>2.1</v>
      </c>
      <c r="AY17" s="13">
        <f t="shared" si="3"/>
        <v>5.5</v>
      </c>
      <c r="AZ17" s="13">
        <f t="shared" si="3"/>
        <v>22.5</v>
      </c>
      <c r="BA17" s="13">
        <f t="shared" si="3"/>
        <v>24.800000000000004</v>
      </c>
      <c r="BB17" s="13">
        <f t="shared" si="3"/>
        <v>14.8</v>
      </c>
      <c r="BC17" s="13">
        <f t="shared" si="3"/>
        <v>62.10000000000001</v>
      </c>
      <c r="BD17" s="37" t="s">
        <v>21</v>
      </c>
      <c r="BE17" s="6"/>
      <c r="BF17" s="20"/>
    </row>
    <row r="18" spans="1:58" ht="12.75">
      <c r="A18" s="15"/>
      <c r="B18" s="22"/>
      <c r="C18" s="23" t="s">
        <v>101</v>
      </c>
      <c r="D18" s="18">
        <v>1.5</v>
      </c>
      <c r="E18" s="18">
        <v>0.4</v>
      </c>
      <c r="F18" s="18">
        <v>0</v>
      </c>
      <c r="G18" s="18">
        <f>D18+E18+F18</f>
        <v>1.9</v>
      </c>
      <c r="H18" s="18">
        <v>1.2</v>
      </c>
      <c r="I18" s="18">
        <v>0.4</v>
      </c>
      <c r="J18" s="18">
        <v>0</v>
      </c>
      <c r="K18" s="18">
        <f>H18+I18+J18</f>
        <v>1.6</v>
      </c>
      <c r="L18" s="18">
        <v>1.2</v>
      </c>
      <c r="M18" s="18">
        <v>0.3</v>
      </c>
      <c r="N18" s="18">
        <v>0</v>
      </c>
      <c r="O18" s="18">
        <f>L18+M18+N18</f>
        <v>1.5</v>
      </c>
      <c r="P18" s="18">
        <v>1.3</v>
      </c>
      <c r="Q18" s="18">
        <v>0.7</v>
      </c>
      <c r="R18" s="18">
        <v>0</v>
      </c>
      <c r="S18" s="18">
        <f>P18+Q18+R18</f>
        <v>2</v>
      </c>
      <c r="T18" s="18">
        <v>1.4</v>
      </c>
      <c r="U18" s="18">
        <v>0.9</v>
      </c>
      <c r="V18" s="18">
        <v>0</v>
      </c>
      <c r="W18" s="18">
        <f>T18+U18+V18</f>
        <v>2.3</v>
      </c>
      <c r="X18" s="18">
        <v>1.7</v>
      </c>
      <c r="Y18" s="18">
        <v>0.7</v>
      </c>
      <c r="Z18" s="18">
        <v>0.1</v>
      </c>
      <c r="AA18" s="18">
        <f>X18+Y18+Z18</f>
        <v>2.5</v>
      </c>
      <c r="AB18" s="18">
        <v>1.5</v>
      </c>
      <c r="AC18" s="18">
        <v>0.7</v>
      </c>
      <c r="AD18" s="18">
        <v>0.1</v>
      </c>
      <c r="AE18" s="18">
        <f>AB18+AC18+AD18</f>
        <v>2.3000000000000003</v>
      </c>
      <c r="AF18" s="18">
        <v>1.6</v>
      </c>
      <c r="AG18" s="18">
        <v>1.1</v>
      </c>
      <c r="AH18" s="18">
        <v>0.1</v>
      </c>
      <c r="AI18" s="18">
        <f>AF18+AG18+AH18</f>
        <v>2.8000000000000003</v>
      </c>
      <c r="AJ18" s="18">
        <v>1.8</v>
      </c>
      <c r="AK18" s="18">
        <v>1</v>
      </c>
      <c r="AL18" s="18">
        <v>0.1</v>
      </c>
      <c r="AM18" s="18">
        <f>AJ18+AK18+AL18</f>
        <v>2.9</v>
      </c>
      <c r="AN18" s="18">
        <v>1.3</v>
      </c>
      <c r="AO18" s="18">
        <v>1</v>
      </c>
      <c r="AP18" s="18">
        <v>0.1</v>
      </c>
      <c r="AQ18" s="18">
        <f>AN18+AO18+AP18</f>
        <v>2.4</v>
      </c>
      <c r="AR18" s="18">
        <v>1.1</v>
      </c>
      <c r="AS18" s="18">
        <v>0.8</v>
      </c>
      <c r="AT18" s="18">
        <v>0.1</v>
      </c>
      <c r="AU18" s="18">
        <f>AR18+AS18+AT18</f>
        <v>2</v>
      </c>
      <c r="AV18" s="18">
        <v>1</v>
      </c>
      <c r="AW18" s="18">
        <v>0.8</v>
      </c>
      <c r="AX18" s="18">
        <v>0.1</v>
      </c>
      <c r="AY18" s="18">
        <f>AV18+AW18+AX18</f>
        <v>1.9000000000000001</v>
      </c>
      <c r="AZ18" s="18">
        <f aca="true" t="shared" si="4" ref="AZ18:BB24">D18+H18+L18+P18+T18+X18+AB18+AF18+AJ18+AN18+AR18+AV18</f>
        <v>16.6</v>
      </c>
      <c r="BA18" s="18">
        <f t="shared" si="4"/>
        <v>8.800000000000002</v>
      </c>
      <c r="BB18" s="18">
        <f t="shared" si="4"/>
        <v>0.7</v>
      </c>
      <c r="BC18" s="18">
        <f>AZ18+BA18+BB18</f>
        <v>26.100000000000005</v>
      </c>
      <c r="BD18" s="24" t="s">
        <v>106</v>
      </c>
      <c r="BE18" s="22"/>
      <c r="BF18" s="20"/>
    </row>
    <row r="19" spans="1:58" ht="12.75">
      <c r="A19" s="15"/>
      <c r="B19" s="22"/>
      <c r="C19" s="25" t="s">
        <v>22</v>
      </c>
      <c r="D19" s="26">
        <v>0.6</v>
      </c>
      <c r="E19" s="26">
        <v>0.9</v>
      </c>
      <c r="F19" s="26">
        <v>0.1</v>
      </c>
      <c r="G19" s="26">
        <f aca="true" t="shared" si="5" ref="G19:G24">D19+E19+F19</f>
        <v>1.6</v>
      </c>
      <c r="H19" s="26">
        <v>0.6</v>
      </c>
      <c r="I19" s="26">
        <v>1.3</v>
      </c>
      <c r="J19" s="26">
        <v>0</v>
      </c>
      <c r="K19" s="26">
        <f aca="true" t="shared" si="6" ref="K19:K24">H19+I19+J19</f>
        <v>1.9</v>
      </c>
      <c r="L19" s="26">
        <v>0.3</v>
      </c>
      <c r="M19" s="26">
        <v>1.5</v>
      </c>
      <c r="N19" s="26">
        <v>0</v>
      </c>
      <c r="O19" s="26">
        <f aca="true" t="shared" si="7" ref="O19:O24">L19+M19+N19</f>
        <v>1.8</v>
      </c>
      <c r="P19" s="26">
        <v>0.6</v>
      </c>
      <c r="Q19" s="26">
        <v>1.4</v>
      </c>
      <c r="R19" s="26">
        <v>0</v>
      </c>
      <c r="S19" s="26">
        <f aca="true" t="shared" si="8" ref="S19:S24">P19+Q19+R19</f>
        <v>2</v>
      </c>
      <c r="T19" s="26">
        <v>1.3</v>
      </c>
      <c r="U19" s="26">
        <v>0.8</v>
      </c>
      <c r="V19" s="26">
        <v>0</v>
      </c>
      <c r="W19" s="26">
        <f aca="true" t="shared" si="9" ref="W19:W24">T19+U19+V19</f>
        <v>2.1</v>
      </c>
      <c r="X19" s="26">
        <v>0.5</v>
      </c>
      <c r="Y19" s="26">
        <v>1.1</v>
      </c>
      <c r="Z19" s="26">
        <v>0.1</v>
      </c>
      <c r="AA19" s="26">
        <f aca="true" t="shared" si="10" ref="AA19:AA24">X19+Y19+Z19</f>
        <v>1.7000000000000002</v>
      </c>
      <c r="AB19" s="26">
        <v>0.4</v>
      </c>
      <c r="AC19" s="26">
        <v>1.3</v>
      </c>
      <c r="AD19" s="26">
        <v>0</v>
      </c>
      <c r="AE19" s="26">
        <f aca="true" t="shared" si="11" ref="AE19:AE24">AB19+AC19+AD19</f>
        <v>1.7000000000000002</v>
      </c>
      <c r="AF19" s="26">
        <v>0.3</v>
      </c>
      <c r="AG19" s="26">
        <v>1.9</v>
      </c>
      <c r="AH19" s="26">
        <v>0</v>
      </c>
      <c r="AI19" s="26">
        <f aca="true" t="shared" si="12" ref="AI19:AI24">AF19+AG19+AH19</f>
        <v>2.1999999999999997</v>
      </c>
      <c r="AJ19" s="26">
        <v>0.4</v>
      </c>
      <c r="AK19" s="26">
        <v>1.5</v>
      </c>
      <c r="AL19" s="26">
        <v>0</v>
      </c>
      <c r="AM19" s="26">
        <f aca="true" t="shared" si="13" ref="AM19:AM24">AJ19+AK19+AL19</f>
        <v>1.9</v>
      </c>
      <c r="AN19" s="26">
        <v>0.5</v>
      </c>
      <c r="AO19" s="26">
        <v>1.2</v>
      </c>
      <c r="AP19" s="26">
        <v>0</v>
      </c>
      <c r="AQ19" s="26">
        <f aca="true" t="shared" si="14" ref="AQ19:AQ24">AN19+AO19+AP19</f>
        <v>1.7</v>
      </c>
      <c r="AR19" s="26">
        <v>0.1</v>
      </c>
      <c r="AS19" s="26">
        <v>1.7</v>
      </c>
      <c r="AT19" s="26">
        <v>0</v>
      </c>
      <c r="AU19" s="26">
        <f aca="true" t="shared" si="15" ref="AU19:AU24">AR19+AS19+AT19</f>
        <v>1.8</v>
      </c>
      <c r="AV19" s="26">
        <v>0.3</v>
      </c>
      <c r="AW19" s="26">
        <v>1.3</v>
      </c>
      <c r="AX19" s="26">
        <v>0</v>
      </c>
      <c r="AY19" s="26">
        <f aca="true" t="shared" si="16" ref="AY19:AY24">AV19+AW19+AX19</f>
        <v>1.6</v>
      </c>
      <c r="AZ19" s="26">
        <f t="shared" si="4"/>
        <v>5.9</v>
      </c>
      <c r="BA19" s="26">
        <f t="shared" si="4"/>
        <v>15.9</v>
      </c>
      <c r="BB19" s="26">
        <f t="shared" si="4"/>
        <v>0.2</v>
      </c>
      <c r="BC19" s="26">
        <f aca="true" t="shared" si="17" ref="BC19:BC24">AZ19+BA19+BB19</f>
        <v>22</v>
      </c>
      <c r="BD19" s="27" t="s">
        <v>23</v>
      </c>
      <c r="BE19" s="22"/>
      <c r="BF19" s="20"/>
    </row>
    <row r="20" spans="1:58" ht="12.75">
      <c r="A20" s="15"/>
      <c r="B20" s="22"/>
      <c r="C20" s="25" t="s">
        <v>24</v>
      </c>
      <c r="D20" s="26">
        <v>0</v>
      </c>
      <c r="E20" s="26">
        <v>0</v>
      </c>
      <c r="F20" s="26">
        <v>0</v>
      </c>
      <c r="G20" s="26">
        <f t="shared" si="5"/>
        <v>0</v>
      </c>
      <c r="H20" s="26">
        <v>0</v>
      </c>
      <c r="I20" s="26">
        <v>0</v>
      </c>
      <c r="J20" s="26">
        <v>0.8</v>
      </c>
      <c r="K20" s="26">
        <f t="shared" si="6"/>
        <v>0.8</v>
      </c>
      <c r="L20" s="26">
        <v>0</v>
      </c>
      <c r="M20" s="26">
        <v>0</v>
      </c>
      <c r="N20" s="26">
        <v>0</v>
      </c>
      <c r="O20" s="26">
        <f t="shared" si="7"/>
        <v>0</v>
      </c>
      <c r="P20" s="26">
        <v>0</v>
      </c>
      <c r="Q20" s="26">
        <v>0</v>
      </c>
      <c r="R20" s="26">
        <v>2.3</v>
      </c>
      <c r="S20" s="26">
        <f t="shared" si="8"/>
        <v>2.3</v>
      </c>
      <c r="T20" s="26">
        <v>0</v>
      </c>
      <c r="U20" s="26">
        <v>0</v>
      </c>
      <c r="V20" s="26">
        <v>1.4</v>
      </c>
      <c r="W20" s="26">
        <f t="shared" si="9"/>
        <v>1.4</v>
      </c>
      <c r="X20" s="26">
        <v>0</v>
      </c>
      <c r="Y20" s="26">
        <v>0</v>
      </c>
      <c r="Z20" s="26">
        <v>0.7</v>
      </c>
      <c r="AA20" s="26">
        <f t="shared" si="10"/>
        <v>0.7</v>
      </c>
      <c r="AB20" s="26">
        <v>0</v>
      </c>
      <c r="AC20" s="26">
        <v>0</v>
      </c>
      <c r="AD20" s="26">
        <v>3.1</v>
      </c>
      <c r="AE20" s="26">
        <f t="shared" si="11"/>
        <v>3.1</v>
      </c>
      <c r="AF20" s="26">
        <v>0</v>
      </c>
      <c r="AG20" s="26">
        <v>0</v>
      </c>
      <c r="AH20" s="26">
        <v>0.3</v>
      </c>
      <c r="AI20" s="26">
        <f t="shared" si="12"/>
        <v>0.3</v>
      </c>
      <c r="AJ20" s="26">
        <v>0</v>
      </c>
      <c r="AK20" s="26">
        <v>0</v>
      </c>
      <c r="AL20" s="26">
        <v>1.2</v>
      </c>
      <c r="AM20" s="26">
        <f t="shared" si="13"/>
        <v>1.2</v>
      </c>
      <c r="AN20" s="26">
        <v>0</v>
      </c>
      <c r="AO20" s="26">
        <v>0</v>
      </c>
      <c r="AP20" s="26">
        <v>1.5</v>
      </c>
      <c r="AQ20" s="26">
        <f t="shared" si="14"/>
        <v>1.5</v>
      </c>
      <c r="AR20" s="26">
        <v>0</v>
      </c>
      <c r="AS20" s="26">
        <v>0</v>
      </c>
      <c r="AT20" s="26">
        <v>0.6</v>
      </c>
      <c r="AU20" s="26">
        <f t="shared" si="15"/>
        <v>0.6</v>
      </c>
      <c r="AV20" s="26">
        <v>0</v>
      </c>
      <c r="AW20" s="26">
        <v>0</v>
      </c>
      <c r="AX20" s="26">
        <v>2</v>
      </c>
      <c r="AY20" s="26">
        <f t="shared" si="16"/>
        <v>2</v>
      </c>
      <c r="AZ20" s="26">
        <f t="shared" si="4"/>
        <v>0</v>
      </c>
      <c r="BA20" s="26">
        <f t="shared" si="4"/>
        <v>0</v>
      </c>
      <c r="BB20" s="26">
        <f t="shared" si="4"/>
        <v>13.9</v>
      </c>
      <c r="BC20" s="26">
        <f t="shared" si="17"/>
        <v>13.9</v>
      </c>
      <c r="BD20" s="27" t="s">
        <v>25</v>
      </c>
      <c r="BE20" s="22"/>
      <c r="BF20" s="20"/>
    </row>
    <row r="21" spans="1:58" ht="12.75">
      <c r="A21" s="15"/>
      <c r="B21" s="22"/>
      <c r="C21" s="28" t="s">
        <v>26</v>
      </c>
      <c r="D21" s="21">
        <v>0</v>
      </c>
      <c r="E21" s="21">
        <v>0</v>
      </c>
      <c r="F21" s="21">
        <v>0</v>
      </c>
      <c r="G21" s="26">
        <f t="shared" si="5"/>
        <v>0</v>
      </c>
      <c r="H21" s="21">
        <v>0</v>
      </c>
      <c r="I21" s="21">
        <v>0</v>
      </c>
      <c r="J21" s="21">
        <v>0</v>
      </c>
      <c r="K21" s="26">
        <f t="shared" si="6"/>
        <v>0</v>
      </c>
      <c r="L21" s="21">
        <v>0</v>
      </c>
      <c r="M21" s="21">
        <v>0</v>
      </c>
      <c r="N21" s="21">
        <v>0</v>
      </c>
      <c r="O21" s="26">
        <f t="shared" si="7"/>
        <v>0</v>
      </c>
      <c r="P21" s="21">
        <v>0</v>
      </c>
      <c r="Q21" s="21">
        <v>0</v>
      </c>
      <c r="R21" s="21">
        <v>0</v>
      </c>
      <c r="S21" s="26">
        <f t="shared" si="8"/>
        <v>0</v>
      </c>
      <c r="T21" s="21">
        <v>0</v>
      </c>
      <c r="U21" s="21">
        <v>0</v>
      </c>
      <c r="V21" s="21">
        <v>0</v>
      </c>
      <c r="W21" s="26">
        <f t="shared" si="9"/>
        <v>0</v>
      </c>
      <c r="X21" s="21">
        <v>0</v>
      </c>
      <c r="Y21" s="21">
        <v>0</v>
      </c>
      <c r="Z21" s="21">
        <v>0</v>
      </c>
      <c r="AA21" s="26">
        <f t="shared" si="10"/>
        <v>0</v>
      </c>
      <c r="AB21" s="21">
        <v>0</v>
      </c>
      <c r="AC21" s="21">
        <v>0</v>
      </c>
      <c r="AD21" s="21">
        <v>0</v>
      </c>
      <c r="AE21" s="26">
        <f t="shared" si="11"/>
        <v>0</v>
      </c>
      <c r="AF21" s="21">
        <v>0</v>
      </c>
      <c r="AG21" s="21">
        <v>0</v>
      </c>
      <c r="AH21" s="21">
        <v>0</v>
      </c>
      <c r="AI21" s="26">
        <f t="shared" si="12"/>
        <v>0</v>
      </c>
      <c r="AJ21" s="21">
        <v>0</v>
      </c>
      <c r="AK21" s="21">
        <v>0</v>
      </c>
      <c r="AL21" s="21">
        <v>0</v>
      </c>
      <c r="AM21" s="26">
        <f t="shared" si="13"/>
        <v>0</v>
      </c>
      <c r="AN21" s="21">
        <v>0</v>
      </c>
      <c r="AO21" s="21">
        <v>0</v>
      </c>
      <c r="AP21" s="21">
        <v>0</v>
      </c>
      <c r="AQ21" s="26">
        <f t="shared" si="14"/>
        <v>0</v>
      </c>
      <c r="AR21" s="21">
        <v>0</v>
      </c>
      <c r="AS21" s="21">
        <v>0.1</v>
      </c>
      <c r="AT21" s="21">
        <v>0</v>
      </c>
      <c r="AU21" s="26">
        <f t="shared" si="15"/>
        <v>0.1</v>
      </c>
      <c r="AV21" s="21">
        <v>0</v>
      </c>
      <c r="AW21" s="21">
        <v>0</v>
      </c>
      <c r="AX21" s="21">
        <v>0</v>
      </c>
      <c r="AY21" s="26">
        <f t="shared" si="16"/>
        <v>0</v>
      </c>
      <c r="AZ21" s="26">
        <f t="shared" si="4"/>
        <v>0</v>
      </c>
      <c r="BA21" s="26">
        <f t="shared" si="4"/>
        <v>0.1</v>
      </c>
      <c r="BB21" s="26">
        <f t="shared" si="4"/>
        <v>0</v>
      </c>
      <c r="BC21" s="26">
        <f t="shared" si="17"/>
        <v>0.1</v>
      </c>
      <c r="BD21" s="29" t="s">
        <v>27</v>
      </c>
      <c r="BE21" s="22"/>
      <c r="BF21" s="20"/>
    </row>
    <row r="22" spans="1:58" ht="12.75">
      <c r="A22" s="15"/>
      <c r="B22" s="118" t="s">
        <v>28</v>
      </c>
      <c r="C22" s="119"/>
      <c r="D22" s="18">
        <v>0</v>
      </c>
      <c r="E22" s="18">
        <v>0</v>
      </c>
      <c r="F22" s="18">
        <v>0</v>
      </c>
      <c r="G22" s="18">
        <f t="shared" si="5"/>
        <v>0</v>
      </c>
      <c r="H22" s="18">
        <v>0</v>
      </c>
      <c r="I22" s="18">
        <v>0</v>
      </c>
      <c r="J22" s="18">
        <v>0</v>
      </c>
      <c r="K22" s="18">
        <f t="shared" si="6"/>
        <v>0</v>
      </c>
      <c r="L22" s="18">
        <v>0</v>
      </c>
      <c r="M22" s="18">
        <v>0</v>
      </c>
      <c r="N22" s="18">
        <v>0</v>
      </c>
      <c r="O22" s="18">
        <f t="shared" si="7"/>
        <v>0</v>
      </c>
      <c r="P22" s="18">
        <v>0</v>
      </c>
      <c r="Q22" s="18">
        <v>0</v>
      </c>
      <c r="R22" s="18">
        <v>0</v>
      </c>
      <c r="S22" s="18">
        <f t="shared" si="8"/>
        <v>0</v>
      </c>
      <c r="T22" s="18">
        <v>0</v>
      </c>
      <c r="U22" s="18">
        <v>0</v>
      </c>
      <c r="V22" s="18">
        <v>0</v>
      </c>
      <c r="W22" s="18">
        <f t="shared" si="9"/>
        <v>0</v>
      </c>
      <c r="X22" s="18">
        <v>0</v>
      </c>
      <c r="Y22" s="18">
        <v>0</v>
      </c>
      <c r="Z22" s="18">
        <v>0</v>
      </c>
      <c r="AA22" s="18">
        <f t="shared" si="10"/>
        <v>0</v>
      </c>
      <c r="AB22" s="18">
        <v>0</v>
      </c>
      <c r="AC22" s="18">
        <v>0</v>
      </c>
      <c r="AD22" s="18">
        <v>0</v>
      </c>
      <c r="AE22" s="18">
        <f t="shared" si="11"/>
        <v>0</v>
      </c>
      <c r="AF22" s="18">
        <v>0</v>
      </c>
      <c r="AG22" s="18">
        <v>0</v>
      </c>
      <c r="AH22" s="18">
        <v>0</v>
      </c>
      <c r="AI22" s="18">
        <f t="shared" si="12"/>
        <v>0</v>
      </c>
      <c r="AJ22" s="18">
        <v>0</v>
      </c>
      <c r="AK22" s="18">
        <v>0</v>
      </c>
      <c r="AL22" s="18">
        <v>0</v>
      </c>
      <c r="AM22" s="18">
        <f t="shared" si="13"/>
        <v>0</v>
      </c>
      <c r="AN22" s="18">
        <v>0</v>
      </c>
      <c r="AO22" s="18">
        <v>0</v>
      </c>
      <c r="AP22" s="18">
        <v>0</v>
      </c>
      <c r="AQ22" s="18">
        <f t="shared" si="14"/>
        <v>0</v>
      </c>
      <c r="AR22" s="18">
        <v>0</v>
      </c>
      <c r="AS22" s="18">
        <v>0</v>
      </c>
      <c r="AT22" s="18">
        <v>0</v>
      </c>
      <c r="AU22" s="18">
        <f t="shared" si="15"/>
        <v>0</v>
      </c>
      <c r="AV22" s="18">
        <v>0</v>
      </c>
      <c r="AW22" s="18">
        <v>0</v>
      </c>
      <c r="AX22" s="18">
        <v>0</v>
      </c>
      <c r="AY22" s="18">
        <f t="shared" si="16"/>
        <v>0</v>
      </c>
      <c r="AZ22" s="18">
        <f t="shared" si="4"/>
        <v>0</v>
      </c>
      <c r="BA22" s="18">
        <f t="shared" si="4"/>
        <v>0</v>
      </c>
      <c r="BB22" s="18">
        <f t="shared" si="4"/>
        <v>0</v>
      </c>
      <c r="BC22" s="18">
        <f t="shared" si="17"/>
        <v>0</v>
      </c>
      <c r="BD22" s="95" t="s">
        <v>29</v>
      </c>
      <c r="BE22" s="96"/>
      <c r="BF22" s="20"/>
    </row>
    <row r="23" spans="1:58" ht="12.75">
      <c r="A23" s="15"/>
      <c r="B23" s="118" t="s">
        <v>30</v>
      </c>
      <c r="C23" s="119"/>
      <c r="D23" s="26">
        <v>0.5</v>
      </c>
      <c r="E23" s="26">
        <v>0.4</v>
      </c>
      <c r="F23" s="26">
        <v>0.1</v>
      </c>
      <c r="G23" s="26">
        <f t="shared" si="5"/>
        <v>1</v>
      </c>
      <c r="H23" s="26">
        <v>0.1</v>
      </c>
      <c r="I23" s="26">
        <v>0</v>
      </c>
      <c r="J23" s="26">
        <v>0</v>
      </c>
      <c r="K23" s="26">
        <f t="shared" si="6"/>
        <v>0.1</v>
      </c>
      <c r="L23" s="26">
        <v>0</v>
      </c>
      <c r="M23" s="26">
        <v>0</v>
      </c>
      <c r="N23" s="26">
        <v>0</v>
      </c>
      <c r="O23" s="26">
        <f t="shared" si="7"/>
        <v>0</v>
      </c>
      <c r="P23" s="26">
        <v>0</v>
      </c>
      <c r="Q23" s="26">
        <v>0</v>
      </c>
      <c r="R23" s="26">
        <v>0</v>
      </c>
      <c r="S23" s="26">
        <f t="shared" si="8"/>
        <v>0</v>
      </c>
      <c r="T23" s="26">
        <v>0.1</v>
      </c>
      <c r="U23" s="26">
        <v>0</v>
      </c>
      <c r="V23" s="26">
        <v>0</v>
      </c>
      <c r="W23" s="26">
        <f t="shared" si="9"/>
        <v>0.1</v>
      </c>
      <c r="X23" s="26">
        <v>0.2</v>
      </c>
      <c r="Y23" s="26">
        <v>0.1</v>
      </c>
      <c r="Z23" s="26">
        <v>0.1</v>
      </c>
      <c r="AA23" s="26">
        <f t="shared" si="10"/>
        <v>0.4</v>
      </c>
      <c r="AB23" s="26">
        <v>0.1</v>
      </c>
      <c r="AC23" s="26">
        <v>0</v>
      </c>
      <c r="AD23" s="26">
        <v>0.1</v>
      </c>
      <c r="AE23" s="26">
        <f t="shared" si="11"/>
        <v>0.2</v>
      </c>
      <c r="AF23" s="26">
        <v>0.1</v>
      </c>
      <c r="AG23" s="26">
        <v>0</v>
      </c>
      <c r="AH23" s="26">
        <v>0.1</v>
      </c>
      <c r="AI23" s="26">
        <f t="shared" si="12"/>
        <v>0.2</v>
      </c>
      <c r="AJ23" s="26">
        <v>0.4</v>
      </c>
      <c r="AK23" s="26">
        <v>1</v>
      </c>
      <c r="AL23" s="26">
        <v>0</v>
      </c>
      <c r="AM23" s="26">
        <f t="shared" si="13"/>
        <v>1.4</v>
      </c>
      <c r="AN23" s="26">
        <v>0.1</v>
      </c>
      <c r="AO23" s="26">
        <v>0</v>
      </c>
      <c r="AP23" s="26">
        <v>0.1</v>
      </c>
      <c r="AQ23" s="26">
        <f t="shared" si="14"/>
        <v>0.2</v>
      </c>
      <c r="AR23" s="26">
        <v>0.2</v>
      </c>
      <c r="AS23" s="26">
        <v>0.1</v>
      </c>
      <c r="AT23" s="26">
        <v>0.1</v>
      </c>
      <c r="AU23" s="26">
        <f t="shared" si="15"/>
        <v>0.4</v>
      </c>
      <c r="AV23" s="26">
        <v>0.2</v>
      </c>
      <c r="AW23" s="26">
        <v>0.1</v>
      </c>
      <c r="AX23" s="26">
        <v>0.3</v>
      </c>
      <c r="AY23" s="26">
        <f t="shared" si="16"/>
        <v>0.6000000000000001</v>
      </c>
      <c r="AZ23" s="26">
        <f t="shared" si="4"/>
        <v>2</v>
      </c>
      <c r="BA23" s="26">
        <f t="shared" si="4"/>
        <v>1.7000000000000002</v>
      </c>
      <c r="BB23" s="26">
        <f t="shared" si="4"/>
        <v>0.8999999999999999</v>
      </c>
      <c r="BC23" s="26">
        <f t="shared" si="17"/>
        <v>4.6</v>
      </c>
      <c r="BD23" s="95" t="s">
        <v>31</v>
      </c>
      <c r="BE23" s="96"/>
      <c r="BF23" s="20"/>
    </row>
    <row r="24" spans="1:58" ht="12.75">
      <c r="A24" s="15"/>
      <c r="B24" s="86" t="s">
        <v>32</v>
      </c>
      <c r="C24" s="87"/>
      <c r="D24" s="21">
        <v>0.1</v>
      </c>
      <c r="E24" s="21">
        <v>0</v>
      </c>
      <c r="F24" s="21">
        <v>0</v>
      </c>
      <c r="G24" s="21">
        <f t="shared" si="5"/>
        <v>0.1</v>
      </c>
      <c r="H24" s="21">
        <v>0</v>
      </c>
      <c r="I24" s="21">
        <v>0</v>
      </c>
      <c r="J24" s="21">
        <v>0</v>
      </c>
      <c r="K24" s="21">
        <f t="shared" si="6"/>
        <v>0</v>
      </c>
      <c r="L24" s="21">
        <v>0</v>
      </c>
      <c r="M24" s="21">
        <v>0</v>
      </c>
      <c r="N24" s="21">
        <v>0</v>
      </c>
      <c r="O24" s="21">
        <f t="shared" si="7"/>
        <v>0</v>
      </c>
      <c r="P24" s="21">
        <v>0</v>
      </c>
      <c r="Q24" s="21">
        <v>0</v>
      </c>
      <c r="R24" s="21">
        <v>0</v>
      </c>
      <c r="S24" s="21">
        <f t="shared" si="8"/>
        <v>0</v>
      </c>
      <c r="T24" s="21">
        <v>0</v>
      </c>
      <c r="U24" s="21">
        <v>0.1</v>
      </c>
      <c r="V24" s="21">
        <v>0</v>
      </c>
      <c r="W24" s="21">
        <f t="shared" si="9"/>
        <v>0.1</v>
      </c>
      <c r="X24" s="21">
        <v>0</v>
      </c>
      <c r="Y24" s="21">
        <v>0</v>
      </c>
      <c r="Z24" s="21">
        <v>0</v>
      </c>
      <c r="AA24" s="21">
        <f t="shared" si="10"/>
        <v>0</v>
      </c>
      <c r="AB24" s="21">
        <v>0</v>
      </c>
      <c r="AC24" s="21">
        <v>0</v>
      </c>
      <c r="AD24" s="21">
        <v>0</v>
      </c>
      <c r="AE24" s="21">
        <f t="shared" si="11"/>
        <v>0</v>
      </c>
      <c r="AF24" s="21">
        <v>1.1</v>
      </c>
      <c r="AG24" s="21">
        <v>0.5</v>
      </c>
      <c r="AH24" s="21">
        <v>0</v>
      </c>
      <c r="AI24" s="21">
        <f t="shared" si="12"/>
        <v>1.6</v>
      </c>
      <c r="AJ24" s="21">
        <v>0.8</v>
      </c>
      <c r="AK24" s="21">
        <v>0.3</v>
      </c>
      <c r="AL24" s="21">
        <v>0</v>
      </c>
      <c r="AM24" s="21">
        <f t="shared" si="13"/>
        <v>1.1</v>
      </c>
      <c r="AN24" s="21">
        <v>0.7</v>
      </c>
      <c r="AO24" s="21">
        <v>0.1</v>
      </c>
      <c r="AP24" s="21">
        <v>0</v>
      </c>
      <c r="AQ24" s="21">
        <f t="shared" si="14"/>
        <v>0.7999999999999999</v>
      </c>
      <c r="AR24" s="21">
        <v>0</v>
      </c>
      <c r="AS24" s="21">
        <v>0.1</v>
      </c>
      <c r="AT24" s="21">
        <v>0</v>
      </c>
      <c r="AU24" s="21">
        <f t="shared" si="15"/>
        <v>0.1</v>
      </c>
      <c r="AV24" s="21">
        <v>0</v>
      </c>
      <c r="AW24" s="21">
        <v>0</v>
      </c>
      <c r="AX24" s="21">
        <v>0</v>
      </c>
      <c r="AY24" s="21">
        <f t="shared" si="16"/>
        <v>0</v>
      </c>
      <c r="AZ24" s="21">
        <f t="shared" si="4"/>
        <v>2.7</v>
      </c>
      <c r="BA24" s="21">
        <f t="shared" si="4"/>
        <v>1.0999999999999999</v>
      </c>
      <c r="BB24" s="21">
        <f t="shared" si="4"/>
        <v>0</v>
      </c>
      <c r="BC24" s="21">
        <f t="shared" si="17"/>
        <v>3.8</v>
      </c>
      <c r="BD24" s="93" t="s">
        <v>33</v>
      </c>
      <c r="BE24" s="94"/>
      <c r="BF24" s="20"/>
    </row>
    <row r="25" spans="1:58" ht="12.75">
      <c r="A25" s="15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2"/>
      <c r="BF25" s="20"/>
    </row>
    <row r="26" spans="1:58" ht="12.75">
      <c r="A26" s="76" t="s">
        <v>59</v>
      </c>
      <c r="B26" s="77"/>
      <c r="C26" s="7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  <c r="AY26" s="34"/>
      <c r="AZ26" s="33"/>
      <c r="BA26" s="33"/>
      <c r="BB26" s="33"/>
      <c r="BC26" s="33"/>
      <c r="BD26" s="88" t="s">
        <v>60</v>
      </c>
      <c r="BE26" s="88"/>
      <c r="BF26" s="63"/>
    </row>
    <row r="27" spans="1:58" ht="12.75">
      <c r="A27" s="11"/>
      <c r="B27" s="35" t="s">
        <v>53</v>
      </c>
      <c r="C27" s="36"/>
      <c r="D27" s="38">
        <f aca="true" t="shared" si="18" ref="D27:J27">SUM(D28:D29)</f>
        <v>3.3</v>
      </c>
      <c r="E27" s="38">
        <f t="shared" si="18"/>
        <v>0.1</v>
      </c>
      <c r="F27" s="38">
        <f t="shared" si="18"/>
        <v>0.1</v>
      </c>
      <c r="G27" s="38">
        <f t="shared" si="18"/>
        <v>3.5</v>
      </c>
      <c r="H27" s="38">
        <f t="shared" si="18"/>
        <v>2.2</v>
      </c>
      <c r="I27" s="38">
        <f t="shared" si="18"/>
        <v>0.1</v>
      </c>
      <c r="J27" s="38">
        <f t="shared" si="18"/>
        <v>0.2</v>
      </c>
      <c r="K27" s="38">
        <f>SUM(H27:J27)</f>
        <v>2.5000000000000004</v>
      </c>
      <c r="L27" s="38">
        <f aca="true" t="shared" si="19" ref="L27:BC27">SUM(L28:L29)</f>
        <v>1.3</v>
      </c>
      <c r="M27" s="13">
        <f t="shared" si="19"/>
        <v>0</v>
      </c>
      <c r="N27" s="38">
        <f t="shared" si="19"/>
        <v>0.1</v>
      </c>
      <c r="O27" s="38">
        <f t="shared" si="19"/>
        <v>1.4</v>
      </c>
      <c r="P27" s="13">
        <f t="shared" si="19"/>
        <v>1.9000000000000001</v>
      </c>
      <c r="Q27" s="38">
        <f t="shared" si="19"/>
        <v>0.2</v>
      </c>
      <c r="R27" s="38">
        <f t="shared" si="19"/>
        <v>0.2</v>
      </c>
      <c r="S27" s="38">
        <f t="shared" si="19"/>
        <v>2.3</v>
      </c>
      <c r="T27" s="38">
        <f t="shared" si="19"/>
        <v>3.3000000000000003</v>
      </c>
      <c r="U27" s="38">
        <f t="shared" si="19"/>
        <v>0.5</v>
      </c>
      <c r="V27" s="38">
        <f t="shared" si="19"/>
        <v>0.5</v>
      </c>
      <c r="W27" s="38">
        <f t="shared" si="19"/>
        <v>4.3</v>
      </c>
      <c r="X27" s="38">
        <f t="shared" si="19"/>
        <v>4.4</v>
      </c>
      <c r="Y27" s="38">
        <f t="shared" si="19"/>
        <v>0.5</v>
      </c>
      <c r="Z27" s="38">
        <f t="shared" si="19"/>
        <v>0.4</v>
      </c>
      <c r="AA27" s="38">
        <f t="shared" si="19"/>
        <v>5.300000000000001</v>
      </c>
      <c r="AB27" s="38">
        <f t="shared" si="19"/>
        <v>4.1</v>
      </c>
      <c r="AC27" s="38">
        <f t="shared" si="19"/>
        <v>0.6</v>
      </c>
      <c r="AD27" s="38">
        <f t="shared" si="19"/>
        <v>0.4</v>
      </c>
      <c r="AE27" s="38">
        <f t="shared" si="19"/>
        <v>5.1</v>
      </c>
      <c r="AF27" s="38">
        <f t="shared" si="19"/>
        <v>3.4000000000000004</v>
      </c>
      <c r="AG27" s="38">
        <f t="shared" si="19"/>
        <v>1.1</v>
      </c>
      <c r="AH27" s="38">
        <f t="shared" si="19"/>
        <v>0.5</v>
      </c>
      <c r="AI27" s="13">
        <f t="shared" si="19"/>
        <v>5</v>
      </c>
      <c r="AJ27" s="38">
        <f t="shared" si="19"/>
        <v>3.5</v>
      </c>
      <c r="AK27" s="13">
        <f t="shared" si="19"/>
        <v>1.2000000000000002</v>
      </c>
      <c r="AL27" s="38">
        <f t="shared" si="19"/>
        <v>0.6000000000000001</v>
      </c>
      <c r="AM27" s="38">
        <f t="shared" si="19"/>
        <v>5.300000000000001</v>
      </c>
      <c r="AN27" s="13">
        <f t="shared" si="19"/>
        <v>3</v>
      </c>
      <c r="AO27" s="13">
        <f t="shared" si="19"/>
        <v>0.8999999999999999</v>
      </c>
      <c r="AP27" s="38">
        <f t="shared" si="19"/>
        <v>0.8</v>
      </c>
      <c r="AQ27" s="38">
        <f t="shared" si="19"/>
        <v>4.7</v>
      </c>
      <c r="AR27" s="13">
        <f t="shared" si="19"/>
        <v>2.9000000000000004</v>
      </c>
      <c r="AS27" s="13">
        <f t="shared" si="19"/>
        <v>1.5</v>
      </c>
      <c r="AT27" s="13">
        <f t="shared" si="19"/>
        <v>1</v>
      </c>
      <c r="AU27" s="38">
        <f t="shared" si="19"/>
        <v>5.4</v>
      </c>
      <c r="AV27" s="13">
        <f>AV28+AV29</f>
        <v>4</v>
      </c>
      <c r="AW27" s="13">
        <f>AW28+AW29</f>
        <v>1.2</v>
      </c>
      <c r="AX27" s="13">
        <f>AX28+AX29</f>
        <v>0.5</v>
      </c>
      <c r="AY27" s="13">
        <f>AY28+AY29</f>
        <v>5.699999999999999</v>
      </c>
      <c r="AZ27" s="38">
        <f t="shared" si="19"/>
        <v>37.3</v>
      </c>
      <c r="BA27" s="13">
        <f t="shared" si="19"/>
        <v>7.9</v>
      </c>
      <c r="BB27" s="13">
        <f t="shared" si="19"/>
        <v>5.300000000000001</v>
      </c>
      <c r="BC27" s="13">
        <f t="shared" si="19"/>
        <v>50.5</v>
      </c>
      <c r="BD27" s="39"/>
      <c r="BE27" s="40" t="s">
        <v>54</v>
      </c>
      <c r="BF27" s="14"/>
    </row>
    <row r="28" spans="1:58" ht="12.75">
      <c r="A28" s="11"/>
      <c r="B28" s="41"/>
      <c r="C28" s="17" t="s">
        <v>61</v>
      </c>
      <c r="D28" s="18">
        <v>0.4</v>
      </c>
      <c r="E28" s="18">
        <v>0.1</v>
      </c>
      <c r="F28" s="18">
        <v>0.1</v>
      </c>
      <c r="G28" s="18">
        <f>SUM(D28:F28)</f>
        <v>0.6</v>
      </c>
      <c r="H28" s="18">
        <v>0.1</v>
      </c>
      <c r="I28" s="18">
        <v>0.1</v>
      </c>
      <c r="J28" s="18">
        <v>0.2</v>
      </c>
      <c r="K28" s="18">
        <f>SUM(H28:J28)</f>
        <v>0.4</v>
      </c>
      <c r="L28" s="18">
        <v>0.1</v>
      </c>
      <c r="M28" s="18">
        <v>0</v>
      </c>
      <c r="N28" s="18">
        <v>0.1</v>
      </c>
      <c r="O28" s="18">
        <f>SUM(L28:N28)</f>
        <v>0.2</v>
      </c>
      <c r="P28" s="18">
        <v>0.1</v>
      </c>
      <c r="Q28" s="18">
        <v>0.2</v>
      </c>
      <c r="R28" s="18">
        <v>0.2</v>
      </c>
      <c r="S28" s="18">
        <f>SUM(P28:R28)</f>
        <v>0.5</v>
      </c>
      <c r="T28" s="18">
        <v>0.1</v>
      </c>
      <c r="U28" s="18">
        <v>0.1</v>
      </c>
      <c r="V28" s="18">
        <v>0.5</v>
      </c>
      <c r="W28" s="18">
        <f>SUM(T28:V28)</f>
        <v>0.7</v>
      </c>
      <c r="X28" s="18">
        <v>0.2</v>
      </c>
      <c r="Y28" s="18">
        <v>0</v>
      </c>
      <c r="Z28" s="18">
        <v>0.4</v>
      </c>
      <c r="AA28" s="18">
        <f>SUM(X28:Z28)</f>
        <v>0.6000000000000001</v>
      </c>
      <c r="AB28" s="18">
        <v>0.1</v>
      </c>
      <c r="AC28" s="18">
        <v>0.3</v>
      </c>
      <c r="AD28" s="18">
        <v>0.3</v>
      </c>
      <c r="AE28" s="18">
        <f>SUM(AB28:AD28)</f>
        <v>0.7</v>
      </c>
      <c r="AF28" s="18">
        <v>0.2</v>
      </c>
      <c r="AG28" s="18">
        <v>0.2</v>
      </c>
      <c r="AH28" s="18">
        <v>0.4</v>
      </c>
      <c r="AI28" s="18">
        <f>SUM(AF28:AH28)</f>
        <v>0.8</v>
      </c>
      <c r="AJ28" s="18">
        <v>0.3</v>
      </c>
      <c r="AK28" s="18">
        <v>0.4</v>
      </c>
      <c r="AL28" s="18">
        <v>0.4</v>
      </c>
      <c r="AM28" s="18">
        <f>SUM(AJ28:AL28)</f>
        <v>1.1</v>
      </c>
      <c r="AN28" s="18">
        <v>0.5</v>
      </c>
      <c r="AO28" s="18">
        <v>0.2</v>
      </c>
      <c r="AP28" s="18">
        <v>0.4</v>
      </c>
      <c r="AQ28" s="18">
        <f>SUM(AN28:AP28)</f>
        <v>1.1</v>
      </c>
      <c r="AR28" s="18">
        <v>0.2</v>
      </c>
      <c r="AS28" s="18">
        <v>0.3</v>
      </c>
      <c r="AT28" s="18">
        <v>0.6</v>
      </c>
      <c r="AU28" s="18">
        <f>SUM(AR28:AT28)</f>
        <v>1.1</v>
      </c>
      <c r="AV28" s="18">
        <v>0.2</v>
      </c>
      <c r="AW28" s="18">
        <v>0.5</v>
      </c>
      <c r="AX28" s="18">
        <v>0.2</v>
      </c>
      <c r="AY28" s="18">
        <f>AV28+AW28+AX28</f>
        <v>0.8999999999999999</v>
      </c>
      <c r="AZ28" s="18">
        <f aca="true" t="shared" si="20" ref="AZ28:BB29">D28+H28+L28+P28+T28+X28+AB28+AF28+AJ28+AN28+AR28+AV28</f>
        <v>2.5000000000000004</v>
      </c>
      <c r="BA28" s="18">
        <f t="shared" si="20"/>
        <v>2.4</v>
      </c>
      <c r="BB28" s="18">
        <f t="shared" si="20"/>
        <v>3.8000000000000003</v>
      </c>
      <c r="BC28" s="26">
        <f>AZ28+BA28+BB28</f>
        <v>8.700000000000001</v>
      </c>
      <c r="BD28" s="19" t="s">
        <v>62</v>
      </c>
      <c r="BE28" s="42"/>
      <c r="BF28" s="14"/>
    </row>
    <row r="29" spans="1:58" ht="12.75">
      <c r="A29" s="15"/>
      <c r="B29" s="43"/>
      <c r="C29" s="44" t="s">
        <v>63</v>
      </c>
      <c r="D29" s="29">
        <v>2.9</v>
      </c>
      <c r="E29" s="21">
        <v>0</v>
      </c>
      <c r="F29" s="21">
        <v>0</v>
      </c>
      <c r="G29" s="29">
        <f>SUM(D29:F29)</f>
        <v>2.9</v>
      </c>
      <c r="H29" s="29">
        <v>2.1</v>
      </c>
      <c r="I29" s="21">
        <v>0</v>
      </c>
      <c r="J29" s="21">
        <v>0</v>
      </c>
      <c r="K29" s="29">
        <f>SUM(H29:J29)</f>
        <v>2.1</v>
      </c>
      <c r="L29" s="29">
        <v>1.2</v>
      </c>
      <c r="M29" s="21">
        <v>0</v>
      </c>
      <c r="N29" s="21">
        <v>0</v>
      </c>
      <c r="O29" s="29">
        <f>SUM(L29:N29)</f>
        <v>1.2</v>
      </c>
      <c r="P29" s="21">
        <v>1.8</v>
      </c>
      <c r="Q29" s="21">
        <v>0</v>
      </c>
      <c r="R29" s="21">
        <v>0</v>
      </c>
      <c r="S29" s="29">
        <f>SUM(P29:R29)</f>
        <v>1.8</v>
      </c>
      <c r="T29" s="29">
        <v>3.2</v>
      </c>
      <c r="U29" s="29">
        <v>0.4</v>
      </c>
      <c r="V29" s="21">
        <v>0</v>
      </c>
      <c r="W29" s="29">
        <f>SUM(T29:V29)</f>
        <v>3.6</v>
      </c>
      <c r="X29" s="29">
        <v>4.2</v>
      </c>
      <c r="Y29" s="29">
        <v>0.5</v>
      </c>
      <c r="Z29" s="21">
        <v>0</v>
      </c>
      <c r="AA29" s="29">
        <f>SUM(X29:Z29)</f>
        <v>4.7</v>
      </c>
      <c r="AB29" s="21">
        <v>4</v>
      </c>
      <c r="AC29" s="29">
        <v>0.3</v>
      </c>
      <c r="AD29" s="21">
        <v>0.1</v>
      </c>
      <c r="AE29" s="21">
        <f>SUM(AB29:AD29)</f>
        <v>4.3999999999999995</v>
      </c>
      <c r="AF29" s="29">
        <v>3.2</v>
      </c>
      <c r="AG29" s="29">
        <v>0.9</v>
      </c>
      <c r="AH29" s="29">
        <v>0.1</v>
      </c>
      <c r="AI29" s="29">
        <f>SUM(AF29:AH29)</f>
        <v>4.2</v>
      </c>
      <c r="AJ29" s="21">
        <v>3.2</v>
      </c>
      <c r="AK29" s="21">
        <v>0.8</v>
      </c>
      <c r="AL29" s="21">
        <v>0.2</v>
      </c>
      <c r="AM29" s="21">
        <f>SUM(AJ29:AL29)</f>
        <v>4.2</v>
      </c>
      <c r="AN29" s="29">
        <v>2.5</v>
      </c>
      <c r="AO29" s="29">
        <v>0.7</v>
      </c>
      <c r="AP29" s="29">
        <v>0.4</v>
      </c>
      <c r="AQ29" s="29">
        <f>SUM(AN29:AP29)</f>
        <v>3.6</v>
      </c>
      <c r="AR29" s="29">
        <v>2.7</v>
      </c>
      <c r="AS29" s="21">
        <v>1.2</v>
      </c>
      <c r="AT29" s="21">
        <v>0.4</v>
      </c>
      <c r="AU29" s="29">
        <f>SUM(AR29:AT29)</f>
        <v>4.300000000000001</v>
      </c>
      <c r="AV29" s="21">
        <v>3.8</v>
      </c>
      <c r="AW29" s="21">
        <v>0.7</v>
      </c>
      <c r="AX29" s="21">
        <v>0.3</v>
      </c>
      <c r="AY29" s="21">
        <f>AV29+AW29+AX29</f>
        <v>4.8</v>
      </c>
      <c r="AZ29" s="21">
        <f t="shared" si="20"/>
        <v>34.8</v>
      </c>
      <c r="BA29" s="21">
        <f t="shared" si="20"/>
        <v>5.500000000000001</v>
      </c>
      <c r="BB29" s="21">
        <f t="shared" si="20"/>
        <v>1.5000000000000002</v>
      </c>
      <c r="BC29" s="21">
        <f>AZ29+BA29+BB29</f>
        <v>41.8</v>
      </c>
      <c r="BD29" s="29" t="s">
        <v>64</v>
      </c>
      <c r="BE29" s="27"/>
      <c r="BF29" s="20"/>
    </row>
    <row r="30" spans="1:58" ht="4.5" customHeight="1">
      <c r="A30" s="15"/>
      <c r="B30" s="45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7"/>
      <c r="O30" s="47"/>
      <c r="P30" s="48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48"/>
      <c r="AL30" s="48"/>
      <c r="AM30" s="47"/>
      <c r="AN30" s="47"/>
      <c r="AO30" s="47"/>
      <c r="AP30" s="47"/>
      <c r="AQ30" s="47"/>
      <c r="AR30" s="47"/>
      <c r="AS30" s="48"/>
      <c r="AT30" s="48"/>
      <c r="AU30" s="47"/>
      <c r="AV30" s="48"/>
      <c r="AW30" s="48"/>
      <c r="AX30" s="48"/>
      <c r="AY30" s="48"/>
      <c r="AZ30" s="48"/>
      <c r="BA30" s="48"/>
      <c r="BB30" s="48"/>
      <c r="BC30" s="47"/>
      <c r="BD30" s="49"/>
      <c r="BE30" s="50"/>
      <c r="BF30" s="20"/>
    </row>
    <row r="31" spans="1:58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0"/>
    </row>
    <row r="32" spans="1:58" ht="12.75" customHeight="1">
      <c r="A32" s="76" t="s">
        <v>102</v>
      </c>
      <c r="B32" s="77"/>
      <c r="C32" s="78"/>
      <c r="D32" s="13">
        <f>D33+D34</f>
        <v>7.1</v>
      </c>
      <c r="E32" s="13">
        <f>E33+E34</f>
        <v>-6.7</v>
      </c>
      <c r="F32" s="13">
        <f>F33+F34</f>
        <v>-0.2</v>
      </c>
      <c r="G32" s="13">
        <f>G33+G34</f>
        <v>0.1999999999999995</v>
      </c>
      <c r="H32" s="13">
        <f aca="true" t="shared" si="21" ref="H32:BB32">H33+H34</f>
        <v>0</v>
      </c>
      <c r="I32" s="13">
        <f t="shared" si="21"/>
        <v>0.2</v>
      </c>
      <c r="J32" s="13">
        <f t="shared" si="21"/>
        <v>0.9</v>
      </c>
      <c r="K32" s="13">
        <f>K33+K34</f>
        <v>1.0999999999999999</v>
      </c>
      <c r="L32" s="13">
        <f t="shared" si="21"/>
        <v>0.7</v>
      </c>
      <c r="M32" s="13">
        <f t="shared" si="21"/>
        <v>-0.5</v>
      </c>
      <c r="N32" s="13">
        <f t="shared" si="21"/>
        <v>0.09999999999999998</v>
      </c>
      <c r="O32" s="13">
        <f>O33+O34</f>
        <v>0.30000000000000004</v>
      </c>
      <c r="P32" s="13">
        <f t="shared" si="21"/>
        <v>1.9</v>
      </c>
      <c r="Q32" s="13">
        <f t="shared" si="21"/>
        <v>-0.7999999999999999</v>
      </c>
      <c r="R32" s="13">
        <f t="shared" si="21"/>
        <v>0.3</v>
      </c>
      <c r="S32" s="13">
        <f>S33+S34</f>
        <v>1.4000000000000001</v>
      </c>
      <c r="T32" s="13">
        <f t="shared" si="21"/>
        <v>0.30000000000000004</v>
      </c>
      <c r="U32" s="13">
        <f t="shared" si="21"/>
        <v>0</v>
      </c>
      <c r="V32" s="13">
        <f t="shared" si="21"/>
        <v>0.6</v>
      </c>
      <c r="W32" s="13">
        <f>W33+W34</f>
        <v>0.8999999999999999</v>
      </c>
      <c r="X32" s="13">
        <f t="shared" si="21"/>
        <v>1</v>
      </c>
      <c r="Y32" s="13">
        <f t="shared" si="21"/>
        <v>-0.19999999999999996</v>
      </c>
      <c r="Z32" s="13">
        <f t="shared" si="21"/>
        <v>-0.10000000000000003</v>
      </c>
      <c r="AA32" s="13">
        <f>AA33+AA34</f>
        <v>0.7</v>
      </c>
      <c r="AB32" s="13">
        <f t="shared" si="21"/>
        <v>1.1</v>
      </c>
      <c r="AC32" s="13">
        <f t="shared" si="21"/>
        <v>-0.9</v>
      </c>
      <c r="AD32" s="13">
        <f t="shared" si="21"/>
        <v>0.09999999999999998</v>
      </c>
      <c r="AE32" s="13">
        <f>AE33+AE34</f>
        <v>0.29999999999999993</v>
      </c>
      <c r="AF32" s="13">
        <f t="shared" si="21"/>
        <v>2.5</v>
      </c>
      <c r="AG32" s="13">
        <f t="shared" si="21"/>
        <v>-0.8</v>
      </c>
      <c r="AH32" s="13">
        <f t="shared" si="21"/>
        <v>-0.30000000000000004</v>
      </c>
      <c r="AI32" s="13">
        <f>AI33+AI34</f>
        <v>1.4000000000000001</v>
      </c>
      <c r="AJ32" s="13">
        <f t="shared" si="21"/>
        <v>0.7</v>
      </c>
      <c r="AK32" s="13">
        <f t="shared" si="21"/>
        <v>-0.7</v>
      </c>
      <c r="AL32" s="13">
        <f t="shared" si="21"/>
        <v>0.5</v>
      </c>
      <c r="AM32" s="13">
        <f>AM33+AM34</f>
        <v>0.5000000000000001</v>
      </c>
      <c r="AN32" s="13">
        <f t="shared" si="21"/>
        <v>1.4</v>
      </c>
      <c r="AO32" s="13">
        <f t="shared" si="21"/>
        <v>0.7000000000000001</v>
      </c>
      <c r="AP32" s="13">
        <f t="shared" si="21"/>
        <v>0.4</v>
      </c>
      <c r="AQ32" s="13">
        <f>AQ33+AQ34</f>
        <v>2.5</v>
      </c>
      <c r="AR32" s="13">
        <f t="shared" si="21"/>
        <v>1.5</v>
      </c>
      <c r="AS32" s="13">
        <f t="shared" si="21"/>
        <v>-0.7000000000000001</v>
      </c>
      <c r="AT32" s="13">
        <f t="shared" si="21"/>
        <v>0.8</v>
      </c>
      <c r="AU32" s="13">
        <f>AU33+AU34</f>
        <v>1.5999999999999999</v>
      </c>
      <c r="AV32" s="13">
        <f t="shared" si="21"/>
        <v>5.2</v>
      </c>
      <c r="AW32" s="13">
        <f t="shared" si="21"/>
        <v>-0.6</v>
      </c>
      <c r="AX32" s="13">
        <f>AX33+AX34</f>
        <v>0.30000000000000004</v>
      </c>
      <c r="AY32" s="13">
        <f t="shared" si="21"/>
        <v>4.900000000000001</v>
      </c>
      <c r="AZ32" s="13">
        <f t="shared" si="21"/>
        <v>23.4</v>
      </c>
      <c r="BA32" s="13">
        <f t="shared" si="21"/>
        <v>-10.999999999999996</v>
      </c>
      <c r="BB32" s="13">
        <f t="shared" si="21"/>
        <v>3.4</v>
      </c>
      <c r="BC32" s="13">
        <f>BC33+BC34</f>
        <v>15.800000000000004</v>
      </c>
      <c r="BD32" s="62" t="s">
        <v>103</v>
      </c>
      <c r="BE32" s="88"/>
      <c r="BF32" s="63"/>
    </row>
    <row r="33" spans="1:58" ht="12.75" customHeight="1">
      <c r="A33" s="15"/>
      <c r="B33" s="79" t="s">
        <v>104</v>
      </c>
      <c r="C33" s="80"/>
      <c r="D33" s="18">
        <v>-0.7</v>
      </c>
      <c r="E33" s="18">
        <v>0.7</v>
      </c>
      <c r="F33" s="18">
        <v>-0.5</v>
      </c>
      <c r="G33" s="18">
        <f>D33+E33+F33</f>
        <v>-0.5</v>
      </c>
      <c r="H33" s="18">
        <v>0.2</v>
      </c>
      <c r="I33" s="18">
        <v>0.5</v>
      </c>
      <c r="J33" s="18">
        <v>0.1</v>
      </c>
      <c r="K33" s="18">
        <f>H33+I33+J33</f>
        <v>0.7999999999999999</v>
      </c>
      <c r="L33" s="18">
        <v>-0.2</v>
      </c>
      <c r="M33" s="18">
        <v>0.1</v>
      </c>
      <c r="N33" s="18">
        <v>0.3</v>
      </c>
      <c r="O33" s="18">
        <f>L33+M33+N33</f>
        <v>0.19999999999999998</v>
      </c>
      <c r="P33" s="18">
        <v>0.4</v>
      </c>
      <c r="Q33" s="18">
        <v>0.9</v>
      </c>
      <c r="R33" s="18">
        <v>0.3</v>
      </c>
      <c r="S33" s="18">
        <f>P33+Q33+R33</f>
        <v>1.6</v>
      </c>
      <c r="T33" s="18">
        <v>0.2</v>
      </c>
      <c r="U33" s="18">
        <v>0.2</v>
      </c>
      <c r="V33" s="18">
        <v>0.3</v>
      </c>
      <c r="W33" s="18">
        <f>T33+U33+V33</f>
        <v>0.7</v>
      </c>
      <c r="X33" s="18">
        <v>0.7</v>
      </c>
      <c r="Y33" s="18">
        <v>0.5</v>
      </c>
      <c r="Z33" s="18">
        <v>-0.4</v>
      </c>
      <c r="AA33" s="18">
        <f>X33+Y33+Z33</f>
        <v>0.7999999999999999</v>
      </c>
      <c r="AB33" s="18">
        <v>0.5</v>
      </c>
      <c r="AC33" s="18">
        <v>-0.8</v>
      </c>
      <c r="AD33" s="18">
        <v>0.5</v>
      </c>
      <c r="AE33" s="18">
        <f>AB33+AC33+AD33</f>
        <v>0.19999999999999996</v>
      </c>
      <c r="AF33" s="18">
        <v>0.8</v>
      </c>
      <c r="AG33" s="18">
        <v>0.3</v>
      </c>
      <c r="AH33" s="18">
        <v>-0.2</v>
      </c>
      <c r="AI33" s="18">
        <f>AF33+AG33+AH33</f>
        <v>0.9000000000000001</v>
      </c>
      <c r="AJ33" s="18">
        <v>0.2</v>
      </c>
      <c r="AK33" s="18">
        <v>0</v>
      </c>
      <c r="AL33" s="18">
        <v>0.4</v>
      </c>
      <c r="AM33" s="18">
        <f>AJ33+AK33+AL33</f>
        <v>0.6000000000000001</v>
      </c>
      <c r="AN33" s="18">
        <v>1.5</v>
      </c>
      <c r="AO33" s="18">
        <v>0.8</v>
      </c>
      <c r="AP33" s="18">
        <v>0.5</v>
      </c>
      <c r="AQ33" s="18">
        <f>AN33+AO33+AP33</f>
        <v>2.8</v>
      </c>
      <c r="AR33" s="18">
        <v>1.2</v>
      </c>
      <c r="AS33" s="18">
        <v>0.1</v>
      </c>
      <c r="AT33" s="18">
        <v>0.6</v>
      </c>
      <c r="AU33" s="18">
        <f>AR33+AS33+AT33</f>
        <v>1.9</v>
      </c>
      <c r="AV33" s="18">
        <v>0.3</v>
      </c>
      <c r="AW33" s="18">
        <v>0</v>
      </c>
      <c r="AX33" s="18">
        <v>1.1</v>
      </c>
      <c r="AY33" s="18">
        <f>AV33+AW33+AX33</f>
        <v>1.4000000000000001</v>
      </c>
      <c r="AZ33" s="18">
        <f aca="true" t="shared" si="22" ref="AZ33:BB34">D33+H33+L33+P33+T33+X33+AB33+AF33+AJ33+AN33+AR33+AV33</f>
        <v>5.1</v>
      </c>
      <c r="BA33" s="18">
        <f t="shared" si="22"/>
        <v>3.3000000000000003</v>
      </c>
      <c r="BB33" s="18">
        <f t="shared" si="22"/>
        <v>3</v>
      </c>
      <c r="BC33" s="18">
        <f>AZ33+BA33+BB33</f>
        <v>11.4</v>
      </c>
      <c r="BD33" s="37" t="s">
        <v>107</v>
      </c>
      <c r="BE33" s="6"/>
      <c r="BF33" s="20"/>
    </row>
    <row r="34" spans="1:58" ht="12.75">
      <c r="A34" s="15"/>
      <c r="B34" s="86" t="s">
        <v>105</v>
      </c>
      <c r="C34" s="87"/>
      <c r="D34" s="21">
        <v>7.8</v>
      </c>
      <c r="E34" s="21">
        <v>-7.4</v>
      </c>
      <c r="F34" s="21">
        <v>0.3</v>
      </c>
      <c r="G34" s="21">
        <f>D34+E34+F34</f>
        <v>0.6999999999999995</v>
      </c>
      <c r="H34" s="21">
        <v>-0.2</v>
      </c>
      <c r="I34" s="21">
        <v>-0.3</v>
      </c>
      <c r="J34" s="21">
        <v>0.8</v>
      </c>
      <c r="K34" s="21">
        <v>0.3</v>
      </c>
      <c r="L34" s="21">
        <v>0.9</v>
      </c>
      <c r="M34" s="21">
        <v>-0.6</v>
      </c>
      <c r="N34" s="21">
        <v>-0.2</v>
      </c>
      <c r="O34" s="21">
        <f>L34+M34+N34</f>
        <v>0.10000000000000003</v>
      </c>
      <c r="P34" s="21">
        <v>1.5</v>
      </c>
      <c r="Q34" s="21">
        <v>-1.7</v>
      </c>
      <c r="R34" s="21">
        <v>0</v>
      </c>
      <c r="S34" s="21">
        <f>P34+Q34+R34</f>
        <v>-0.19999999999999996</v>
      </c>
      <c r="T34" s="21">
        <v>0.1</v>
      </c>
      <c r="U34" s="21">
        <v>-0.2</v>
      </c>
      <c r="V34" s="21">
        <v>0.3</v>
      </c>
      <c r="W34" s="21">
        <f>T34+U34+V34</f>
        <v>0.19999999999999998</v>
      </c>
      <c r="X34" s="21">
        <v>0.3</v>
      </c>
      <c r="Y34" s="21">
        <v>-0.7</v>
      </c>
      <c r="Z34" s="21">
        <v>0.3</v>
      </c>
      <c r="AA34" s="21">
        <f>X34+Y34+Z34</f>
        <v>-0.09999999999999998</v>
      </c>
      <c r="AB34" s="21">
        <v>0.6</v>
      </c>
      <c r="AC34" s="21">
        <v>-0.1</v>
      </c>
      <c r="AD34" s="21">
        <v>-0.4</v>
      </c>
      <c r="AE34" s="21">
        <f>AB34+AC34+AD34</f>
        <v>0.09999999999999998</v>
      </c>
      <c r="AF34" s="21">
        <v>1.7</v>
      </c>
      <c r="AG34" s="21">
        <v>-1.1</v>
      </c>
      <c r="AH34" s="21">
        <v>-0.1</v>
      </c>
      <c r="AI34" s="21">
        <v>0.5</v>
      </c>
      <c r="AJ34" s="21">
        <v>0.5</v>
      </c>
      <c r="AK34" s="21">
        <v>-0.7</v>
      </c>
      <c r="AL34" s="21">
        <v>0.1</v>
      </c>
      <c r="AM34" s="21">
        <f>AJ34+AK34+AL34</f>
        <v>-0.09999999999999995</v>
      </c>
      <c r="AN34" s="21">
        <v>-0.1</v>
      </c>
      <c r="AO34" s="21">
        <v>-0.1</v>
      </c>
      <c r="AP34" s="21">
        <v>-0.1</v>
      </c>
      <c r="AQ34" s="21">
        <f>AN34+AO34+AP34</f>
        <v>-0.30000000000000004</v>
      </c>
      <c r="AR34" s="21">
        <v>0.3</v>
      </c>
      <c r="AS34" s="21">
        <v>-0.8</v>
      </c>
      <c r="AT34" s="21">
        <v>0.2</v>
      </c>
      <c r="AU34" s="21">
        <f>AR34+AS34+AT34</f>
        <v>-0.3</v>
      </c>
      <c r="AV34" s="21">
        <v>4.9</v>
      </c>
      <c r="AW34" s="21">
        <v>-0.6</v>
      </c>
      <c r="AX34" s="21">
        <v>-0.8</v>
      </c>
      <c r="AY34" s="21">
        <f>AV34+AW34+AX34</f>
        <v>3.500000000000001</v>
      </c>
      <c r="AZ34" s="21">
        <f t="shared" si="22"/>
        <v>18.3</v>
      </c>
      <c r="BA34" s="21">
        <f t="shared" si="22"/>
        <v>-14.299999999999997</v>
      </c>
      <c r="BB34" s="21">
        <f t="shared" si="22"/>
        <v>0.3999999999999999</v>
      </c>
      <c r="BC34" s="21">
        <f>AZ34+BA34+BB34</f>
        <v>4.400000000000004</v>
      </c>
      <c r="BD34" s="93" t="s">
        <v>108</v>
      </c>
      <c r="BE34" s="94"/>
      <c r="BF34" s="20"/>
    </row>
    <row r="35" spans="1:58" ht="12.75">
      <c r="A35" s="112"/>
      <c r="B35" s="98"/>
      <c r="C35" s="98"/>
      <c r="D35" s="81" t="s">
        <v>34</v>
      </c>
      <c r="E35" s="81"/>
      <c r="F35" s="81"/>
      <c r="G35" s="81"/>
      <c r="H35" s="81" t="s">
        <v>70</v>
      </c>
      <c r="I35" s="81"/>
      <c r="J35" s="81"/>
      <c r="K35" s="81"/>
      <c r="L35" s="81" t="s">
        <v>35</v>
      </c>
      <c r="M35" s="81"/>
      <c r="N35" s="81"/>
      <c r="O35" s="81"/>
      <c r="P35" s="81" t="s">
        <v>71</v>
      </c>
      <c r="Q35" s="81"/>
      <c r="R35" s="81"/>
      <c r="S35" s="81"/>
      <c r="T35" s="81" t="s">
        <v>72</v>
      </c>
      <c r="U35" s="81"/>
      <c r="V35" s="81"/>
      <c r="W35" s="81"/>
      <c r="X35" s="81" t="s">
        <v>73</v>
      </c>
      <c r="Y35" s="81"/>
      <c r="Z35" s="81"/>
      <c r="AA35" s="81"/>
      <c r="AB35" s="81" t="s">
        <v>74</v>
      </c>
      <c r="AC35" s="81"/>
      <c r="AD35" s="81"/>
      <c r="AE35" s="81"/>
      <c r="AF35" s="81" t="s">
        <v>36</v>
      </c>
      <c r="AG35" s="81"/>
      <c r="AH35" s="81"/>
      <c r="AI35" s="81"/>
      <c r="AJ35" s="100" t="s">
        <v>90</v>
      </c>
      <c r="AK35" s="81"/>
      <c r="AL35" s="81"/>
      <c r="AM35" s="81"/>
      <c r="AN35" s="81" t="s">
        <v>57</v>
      </c>
      <c r="AO35" s="81"/>
      <c r="AP35" s="81"/>
      <c r="AQ35" s="81"/>
      <c r="AR35" s="81" t="s">
        <v>75</v>
      </c>
      <c r="AS35" s="81"/>
      <c r="AT35" s="81"/>
      <c r="AU35" s="81"/>
      <c r="AV35" s="81" t="s">
        <v>67</v>
      </c>
      <c r="AW35" s="81"/>
      <c r="AX35" s="81"/>
      <c r="AY35" s="81"/>
      <c r="AZ35" s="100" t="s">
        <v>67</v>
      </c>
      <c r="BA35" s="81"/>
      <c r="BB35" s="81"/>
      <c r="BC35" s="81"/>
      <c r="BD35" s="98"/>
      <c r="BE35" s="98"/>
      <c r="BF35" s="99"/>
    </row>
    <row r="36" spans="1:58" ht="12.75">
      <c r="A36" s="82" t="s">
        <v>37</v>
      </c>
      <c r="B36" s="83"/>
      <c r="C36" s="84"/>
      <c r="D36" s="13">
        <f>D10+D12-D16-D27-D32</f>
        <v>14.000000000000002</v>
      </c>
      <c r="E36" s="13">
        <f>E10+E12-E16-E27-E32</f>
        <v>5.5</v>
      </c>
      <c r="F36" s="13">
        <f>F10+F12-F16-F27-F32</f>
        <v>7.4</v>
      </c>
      <c r="G36" s="13">
        <f>G10+G12-G16-G27-G32</f>
        <v>26.900000000000002</v>
      </c>
      <c r="H36" s="13">
        <f aca="true" t="shared" si="23" ref="H36:BB36">H10+H12-H16-H27-H32</f>
        <v>10.700000000000003</v>
      </c>
      <c r="I36" s="13">
        <f t="shared" si="23"/>
        <v>4.1</v>
      </c>
      <c r="J36" s="13">
        <f t="shared" si="23"/>
        <v>5.9</v>
      </c>
      <c r="K36" s="13">
        <f t="shared" si="23"/>
        <v>20.7</v>
      </c>
      <c r="L36" s="13">
        <f t="shared" si="23"/>
        <v>24.000000000000004</v>
      </c>
      <c r="M36" s="13">
        <f t="shared" si="23"/>
        <v>9.799999999999999</v>
      </c>
      <c r="N36" s="13">
        <f t="shared" si="23"/>
        <v>12</v>
      </c>
      <c r="O36" s="13">
        <f t="shared" si="23"/>
        <v>45.80000000000001</v>
      </c>
      <c r="P36" s="13">
        <f t="shared" si="23"/>
        <v>63.49999999999999</v>
      </c>
      <c r="Q36" s="13">
        <f t="shared" si="23"/>
        <v>31.799999999999997</v>
      </c>
      <c r="R36" s="13">
        <f t="shared" si="23"/>
        <v>27.8</v>
      </c>
      <c r="S36" s="13">
        <f t="shared" si="23"/>
        <v>123.10000000000002</v>
      </c>
      <c r="T36" s="13">
        <f t="shared" si="23"/>
        <v>77.7</v>
      </c>
      <c r="U36" s="13">
        <f t="shared" si="23"/>
        <v>39.8</v>
      </c>
      <c r="V36" s="13">
        <f t="shared" si="23"/>
        <v>34.8</v>
      </c>
      <c r="W36" s="13">
        <f t="shared" si="23"/>
        <v>152.29999999999995</v>
      </c>
      <c r="X36" s="13">
        <f t="shared" si="23"/>
        <v>79.49999999999999</v>
      </c>
      <c r="Y36" s="13">
        <f t="shared" si="23"/>
        <v>43.6</v>
      </c>
      <c r="Z36" s="13">
        <f t="shared" si="23"/>
        <v>39.2</v>
      </c>
      <c r="AA36" s="13">
        <f t="shared" si="23"/>
        <v>162.3</v>
      </c>
      <c r="AB36" s="13">
        <f t="shared" si="23"/>
        <v>74.5</v>
      </c>
      <c r="AC36" s="13">
        <f t="shared" si="23"/>
        <v>43.1</v>
      </c>
      <c r="AD36" s="13">
        <f t="shared" si="23"/>
        <v>36.300000000000004</v>
      </c>
      <c r="AE36" s="13">
        <f t="shared" si="23"/>
        <v>153.9</v>
      </c>
      <c r="AF36" s="13">
        <f t="shared" si="23"/>
        <v>66</v>
      </c>
      <c r="AG36" s="13">
        <f t="shared" si="23"/>
        <v>39.5</v>
      </c>
      <c r="AH36" s="13">
        <f t="shared" si="23"/>
        <v>35.800000000000004</v>
      </c>
      <c r="AI36" s="13">
        <f t="shared" si="23"/>
        <v>141.3</v>
      </c>
      <c r="AJ36" s="13">
        <f t="shared" si="23"/>
        <v>58.9</v>
      </c>
      <c r="AK36" s="13">
        <f t="shared" si="23"/>
        <v>35.400000000000006</v>
      </c>
      <c r="AL36" s="13">
        <f t="shared" si="23"/>
        <v>33.60000000000001</v>
      </c>
      <c r="AM36" s="13">
        <f t="shared" si="23"/>
        <v>127.9</v>
      </c>
      <c r="AN36" s="13">
        <f t="shared" si="23"/>
        <v>52.1</v>
      </c>
      <c r="AO36" s="13">
        <f t="shared" si="23"/>
        <v>31.800000000000008</v>
      </c>
      <c r="AP36" s="13">
        <f t="shared" si="23"/>
        <v>30.90000000000001</v>
      </c>
      <c r="AQ36" s="13">
        <f t="shared" si="23"/>
        <v>114.80000000000003</v>
      </c>
      <c r="AR36" s="13">
        <f t="shared" si="23"/>
        <v>46.400000000000006</v>
      </c>
      <c r="AS36" s="13">
        <f t="shared" si="23"/>
        <v>28.300000000000008</v>
      </c>
      <c r="AT36" s="13">
        <f t="shared" si="23"/>
        <v>28.300000000000008</v>
      </c>
      <c r="AU36" s="13">
        <f t="shared" si="23"/>
        <v>103.00000000000001</v>
      </c>
      <c r="AV36" s="13">
        <f t="shared" si="23"/>
        <v>35.800000000000004</v>
      </c>
      <c r="AW36" s="13">
        <f t="shared" si="23"/>
        <v>25.600000000000012</v>
      </c>
      <c r="AX36" s="13">
        <f>AX10+AX12-AX16-AX27-AX32</f>
        <v>25.20000000000001</v>
      </c>
      <c r="AY36" s="13">
        <f>AV36+AW36+AX36</f>
        <v>86.60000000000002</v>
      </c>
      <c r="AZ36" s="13">
        <f t="shared" si="23"/>
        <v>35.79999999999999</v>
      </c>
      <c r="BA36" s="13">
        <f t="shared" si="23"/>
        <v>25.6</v>
      </c>
      <c r="BB36" s="13">
        <f t="shared" si="23"/>
        <v>25.200000000000006</v>
      </c>
      <c r="BC36" s="13">
        <f>AZ36+BA36+BB36</f>
        <v>86.6</v>
      </c>
      <c r="BD36" s="59" t="s">
        <v>38</v>
      </c>
      <c r="BE36" s="60"/>
      <c r="BF36" s="61"/>
    </row>
    <row r="37" spans="1:58" ht="12.7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</row>
    <row r="38" spans="1:58" ht="12.75">
      <c r="A38" s="76" t="s">
        <v>87</v>
      </c>
      <c r="B38" s="77"/>
      <c r="C38" s="78"/>
      <c r="D38" s="13">
        <f>D39+D40</f>
        <v>14</v>
      </c>
      <c r="E38" s="13">
        <f>E39+E40</f>
        <v>5.5</v>
      </c>
      <c r="F38" s="13">
        <f>F39+F40</f>
        <v>7.3999999999999995</v>
      </c>
      <c r="G38" s="13">
        <f>G39+G40</f>
        <v>26.9</v>
      </c>
      <c r="H38" s="13">
        <f aca="true" t="shared" si="24" ref="H38:BC38">H39+H40</f>
        <v>10.7</v>
      </c>
      <c r="I38" s="13">
        <f t="shared" si="24"/>
        <v>4.1</v>
      </c>
      <c r="J38" s="13">
        <f t="shared" si="24"/>
        <v>5.9</v>
      </c>
      <c r="K38" s="13">
        <f t="shared" si="24"/>
        <v>20.700000000000003</v>
      </c>
      <c r="L38" s="13">
        <f t="shared" si="24"/>
        <v>24</v>
      </c>
      <c r="M38" s="13">
        <f t="shared" si="24"/>
        <v>9.8</v>
      </c>
      <c r="N38" s="13">
        <f t="shared" si="24"/>
        <v>12</v>
      </c>
      <c r="O38" s="13">
        <f t="shared" si="24"/>
        <v>45.800000000000004</v>
      </c>
      <c r="P38" s="13">
        <f t="shared" si="24"/>
        <v>63.5</v>
      </c>
      <c r="Q38" s="13">
        <f t="shared" si="24"/>
        <v>31.8</v>
      </c>
      <c r="R38" s="13">
        <f t="shared" si="24"/>
        <v>27.8</v>
      </c>
      <c r="S38" s="13">
        <f t="shared" si="24"/>
        <v>123.10000000000001</v>
      </c>
      <c r="T38" s="13">
        <f t="shared" si="24"/>
        <v>77.7</v>
      </c>
      <c r="U38" s="13">
        <f t="shared" si="24"/>
        <v>39.800000000000004</v>
      </c>
      <c r="V38" s="13">
        <f t="shared" si="24"/>
        <v>34.8</v>
      </c>
      <c r="W38" s="13">
        <f t="shared" si="24"/>
        <v>152.3</v>
      </c>
      <c r="X38" s="13">
        <f t="shared" si="24"/>
        <v>79.5</v>
      </c>
      <c r="Y38" s="13">
        <f t="shared" si="24"/>
        <v>43.599999999999994</v>
      </c>
      <c r="Z38" s="13">
        <f t="shared" si="24"/>
        <v>39.199999999999996</v>
      </c>
      <c r="AA38" s="13">
        <f t="shared" si="24"/>
        <v>162.29999999999998</v>
      </c>
      <c r="AB38" s="13">
        <f t="shared" si="24"/>
        <v>74.5</v>
      </c>
      <c r="AC38" s="13">
        <f t="shared" si="24"/>
        <v>43.1</v>
      </c>
      <c r="AD38" s="13">
        <f t="shared" si="24"/>
        <v>36.3</v>
      </c>
      <c r="AE38" s="13">
        <f t="shared" si="24"/>
        <v>153.9</v>
      </c>
      <c r="AF38" s="13">
        <f t="shared" si="24"/>
        <v>66</v>
      </c>
      <c r="AG38" s="13">
        <f t="shared" si="24"/>
        <v>39.5</v>
      </c>
      <c r="AH38" s="13">
        <f t="shared" si="24"/>
        <v>35.800000000000004</v>
      </c>
      <c r="AI38" s="13">
        <f t="shared" si="24"/>
        <v>141.29999999999998</v>
      </c>
      <c r="AJ38" s="13">
        <f t="shared" si="24"/>
        <v>58.900000000000006</v>
      </c>
      <c r="AK38" s="13">
        <f t="shared" si="24"/>
        <v>35.4</v>
      </c>
      <c r="AL38" s="13">
        <f t="shared" si="24"/>
        <v>33.6</v>
      </c>
      <c r="AM38" s="13">
        <f t="shared" si="24"/>
        <v>127.89999999999999</v>
      </c>
      <c r="AN38" s="13">
        <f t="shared" si="24"/>
        <v>52.099999999999994</v>
      </c>
      <c r="AO38" s="13">
        <f t="shared" si="24"/>
        <v>31.8</v>
      </c>
      <c r="AP38" s="13">
        <f t="shared" si="24"/>
        <v>30.900000000000002</v>
      </c>
      <c r="AQ38" s="13">
        <f t="shared" si="24"/>
        <v>114.79999999999998</v>
      </c>
      <c r="AR38" s="13">
        <f t="shared" si="24"/>
        <v>46.4</v>
      </c>
      <c r="AS38" s="13">
        <f t="shared" si="24"/>
        <v>28.299999999999997</v>
      </c>
      <c r="AT38" s="13">
        <f t="shared" si="24"/>
        <v>28.299999999999997</v>
      </c>
      <c r="AU38" s="13">
        <f t="shared" si="24"/>
        <v>103</v>
      </c>
      <c r="AV38" s="13">
        <f t="shared" si="24"/>
        <v>35.800000000000004</v>
      </c>
      <c r="AW38" s="13">
        <f t="shared" si="24"/>
        <v>25.599999999999998</v>
      </c>
      <c r="AX38" s="13">
        <f t="shared" si="24"/>
        <v>25.2</v>
      </c>
      <c r="AY38" s="13">
        <f t="shared" si="24"/>
        <v>86.60000000000001</v>
      </c>
      <c r="AZ38" s="13">
        <f t="shared" si="24"/>
        <v>35.800000000000004</v>
      </c>
      <c r="BA38" s="13">
        <f t="shared" si="24"/>
        <v>25.599999999999998</v>
      </c>
      <c r="BB38" s="13">
        <f t="shared" si="24"/>
        <v>25.2</v>
      </c>
      <c r="BC38" s="13">
        <f t="shared" si="24"/>
        <v>86.60000000000001</v>
      </c>
      <c r="BD38" s="62" t="s">
        <v>89</v>
      </c>
      <c r="BE38" s="88"/>
      <c r="BF38" s="63"/>
    </row>
    <row r="39" spans="1:58" ht="12.75">
      <c r="A39" s="15"/>
      <c r="B39" s="79" t="s">
        <v>39</v>
      </c>
      <c r="C39" s="80"/>
      <c r="D39" s="18">
        <v>11.1</v>
      </c>
      <c r="E39" s="18">
        <v>3.4</v>
      </c>
      <c r="F39" s="18">
        <v>2.3</v>
      </c>
      <c r="G39" s="18">
        <f>D39+E39+F39</f>
        <v>16.8</v>
      </c>
      <c r="H39" s="18">
        <v>8.2</v>
      </c>
      <c r="I39" s="18">
        <v>2.3</v>
      </c>
      <c r="J39" s="18">
        <v>1.4</v>
      </c>
      <c r="K39" s="18">
        <f>H39+I39+J39</f>
        <v>11.9</v>
      </c>
      <c r="L39" s="18">
        <v>15.2</v>
      </c>
      <c r="M39" s="18">
        <v>8.4</v>
      </c>
      <c r="N39" s="18">
        <v>5.6</v>
      </c>
      <c r="O39" s="18">
        <f>L39+M39+N39</f>
        <v>29.200000000000003</v>
      </c>
      <c r="P39" s="18">
        <v>48.2</v>
      </c>
      <c r="Q39" s="18">
        <v>30.1</v>
      </c>
      <c r="R39" s="18">
        <v>21.8</v>
      </c>
      <c r="S39" s="18">
        <f>P39+Q39+R39</f>
        <v>100.10000000000001</v>
      </c>
      <c r="T39" s="18">
        <v>60.1</v>
      </c>
      <c r="U39" s="18">
        <v>37.2</v>
      </c>
      <c r="V39" s="18">
        <v>29.7</v>
      </c>
      <c r="W39" s="18">
        <f>T39+U39+V39</f>
        <v>127.00000000000001</v>
      </c>
      <c r="X39" s="18">
        <v>61.5</v>
      </c>
      <c r="Y39" s="18">
        <v>40.3</v>
      </c>
      <c r="Z39" s="18">
        <v>33.4</v>
      </c>
      <c r="AA39" s="18">
        <f>X39+Y39+Z39</f>
        <v>135.2</v>
      </c>
      <c r="AB39" s="18">
        <v>57.8</v>
      </c>
      <c r="AC39" s="18">
        <v>39</v>
      </c>
      <c r="AD39" s="18">
        <v>31.2</v>
      </c>
      <c r="AE39" s="18">
        <f>AB39+AC39+AD39</f>
        <v>128</v>
      </c>
      <c r="AF39" s="18">
        <v>52.9</v>
      </c>
      <c r="AG39" s="18">
        <v>34.6</v>
      </c>
      <c r="AH39" s="18">
        <v>29.6</v>
      </c>
      <c r="AI39" s="18">
        <f>AF39+AG39+AH39</f>
        <v>117.1</v>
      </c>
      <c r="AJ39" s="18">
        <v>47.1</v>
      </c>
      <c r="AK39" s="18">
        <v>31.1</v>
      </c>
      <c r="AL39" s="18">
        <v>27.4</v>
      </c>
      <c r="AM39" s="18">
        <f>AJ39+AK39+AL39</f>
        <v>105.6</v>
      </c>
      <c r="AN39" s="18">
        <v>42.9</v>
      </c>
      <c r="AO39" s="18">
        <v>28.2</v>
      </c>
      <c r="AP39" s="18">
        <v>24.6</v>
      </c>
      <c r="AQ39" s="18">
        <f>AN39+AO39+AP39</f>
        <v>95.69999999999999</v>
      </c>
      <c r="AR39" s="18">
        <v>38</v>
      </c>
      <c r="AS39" s="18">
        <v>25.4</v>
      </c>
      <c r="AT39" s="18">
        <v>22.2</v>
      </c>
      <c r="AU39" s="18">
        <f>AR39+AS39+AT39</f>
        <v>85.6</v>
      </c>
      <c r="AV39" s="18">
        <v>32.2</v>
      </c>
      <c r="AW39" s="18">
        <v>22.2</v>
      </c>
      <c r="AX39" s="18">
        <v>19.4</v>
      </c>
      <c r="AY39" s="18">
        <f>AV39+AW39+AX39</f>
        <v>73.80000000000001</v>
      </c>
      <c r="AZ39" s="18">
        <v>32.2</v>
      </c>
      <c r="BA39" s="18">
        <v>22.2</v>
      </c>
      <c r="BB39" s="18">
        <v>19.4</v>
      </c>
      <c r="BC39" s="18">
        <f>AZ39+BA39+BB39</f>
        <v>73.80000000000001</v>
      </c>
      <c r="BD39" s="37" t="s">
        <v>40</v>
      </c>
      <c r="BE39" s="6"/>
      <c r="BF39" s="20"/>
    </row>
    <row r="40" spans="1:58" ht="12.75">
      <c r="A40" s="15"/>
      <c r="B40" s="86" t="s">
        <v>41</v>
      </c>
      <c r="C40" s="87"/>
      <c r="D40" s="21">
        <v>2.9</v>
      </c>
      <c r="E40" s="21">
        <v>2.1</v>
      </c>
      <c r="F40" s="21">
        <v>5.1</v>
      </c>
      <c r="G40" s="21">
        <f>D40+E40+F40</f>
        <v>10.1</v>
      </c>
      <c r="H40" s="21">
        <v>2.5</v>
      </c>
      <c r="I40" s="21">
        <v>1.8</v>
      </c>
      <c r="J40" s="21">
        <v>4.5</v>
      </c>
      <c r="K40" s="21">
        <f>H40+I40+J40</f>
        <v>8.8</v>
      </c>
      <c r="L40" s="21">
        <v>8.8</v>
      </c>
      <c r="M40" s="21">
        <v>1.4</v>
      </c>
      <c r="N40" s="21">
        <v>6.4</v>
      </c>
      <c r="O40" s="21">
        <f>L40+M40+N40</f>
        <v>16.6</v>
      </c>
      <c r="P40" s="21">
        <v>15.3</v>
      </c>
      <c r="Q40" s="21">
        <v>1.7</v>
      </c>
      <c r="R40" s="21">
        <v>6</v>
      </c>
      <c r="S40" s="21">
        <f>P40+Q40+R40</f>
        <v>23</v>
      </c>
      <c r="T40" s="21">
        <v>17.6</v>
      </c>
      <c r="U40" s="21">
        <v>2.6</v>
      </c>
      <c r="V40" s="21">
        <v>5.1</v>
      </c>
      <c r="W40" s="21">
        <f>T40+U40+V40</f>
        <v>25.300000000000004</v>
      </c>
      <c r="X40" s="21">
        <v>18</v>
      </c>
      <c r="Y40" s="21">
        <v>3.3</v>
      </c>
      <c r="Z40" s="21">
        <v>5.8</v>
      </c>
      <c r="AA40" s="21">
        <f>X40+Y40+Z40</f>
        <v>27.1</v>
      </c>
      <c r="AB40" s="21">
        <v>16.7</v>
      </c>
      <c r="AC40" s="21">
        <v>4.1</v>
      </c>
      <c r="AD40" s="21">
        <v>5.1</v>
      </c>
      <c r="AE40" s="21">
        <f>AB40+AC40+AD40</f>
        <v>25.9</v>
      </c>
      <c r="AF40" s="21">
        <v>13.1</v>
      </c>
      <c r="AG40" s="21">
        <v>4.9</v>
      </c>
      <c r="AH40" s="21">
        <v>6.2</v>
      </c>
      <c r="AI40" s="21">
        <f>AF40+AG40+AH40</f>
        <v>24.2</v>
      </c>
      <c r="AJ40" s="21">
        <v>11.8</v>
      </c>
      <c r="AK40" s="21">
        <v>4.3</v>
      </c>
      <c r="AL40" s="21">
        <v>6.2</v>
      </c>
      <c r="AM40" s="21">
        <f>AJ40+AK40+AL40</f>
        <v>22.3</v>
      </c>
      <c r="AN40" s="21">
        <v>9.2</v>
      </c>
      <c r="AO40" s="21">
        <v>3.6</v>
      </c>
      <c r="AP40" s="21">
        <v>6.3</v>
      </c>
      <c r="AQ40" s="21">
        <f>AN40+AO40+AP40</f>
        <v>19.099999999999998</v>
      </c>
      <c r="AR40" s="21">
        <v>8.4</v>
      </c>
      <c r="AS40" s="21">
        <v>2.9</v>
      </c>
      <c r="AT40" s="21">
        <v>6.1</v>
      </c>
      <c r="AU40" s="21">
        <f>AR40+AS40+AT40</f>
        <v>17.4</v>
      </c>
      <c r="AV40" s="21">
        <v>3.6</v>
      </c>
      <c r="AW40" s="21">
        <v>3.4</v>
      </c>
      <c r="AX40" s="21">
        <v>5.8</v>
      </c>
      <c r="AY40" s="21">
        <f>AV40+AW40+AX40</f>
        <v>12.8</v>
      </c>
      <c r="AZ40" s="21">
        <v>3.6</v>
      </c>
      <c r="BA40" s="21">
        <v>3.4</v>
      </c>
      <c r="BB40" s="21">
        <v>5.8</v>
      </c>
      <c r="BC40" s="21">
        <f>AZ40+BA40+BB40</f>
        <v>12.8</v>
      </c>
      <c r="BD40" s="93" t="s">
        <v>42</v>
      </c>
      <c r="BE40" s="94"/>
      <c r="BF40" s="20"/>
    </row>
    <row r="41" spans="1:58" ht="12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6"/>
    </row>
    <row r="42" spans="1:58" ht="12.75">
      <c r="A42" s="82" t="s">
        <v>45</v>
      </c>
      <c r="B42" s="83"/>
      <c r="C42" s="84"/>
      <c r="D42" s="13">
        <v>1.2</v>
      </c>
      <c r="E42" s="13">
        <v>0.1</v>
      </c>
      <c r="F42" s="13">
        <v>0</v>
      </c>
      <c r="G42" s="13">
        <f>D42+E42+F42</f>
        <v>1.3</v>
      </c>
      <c r="H42" s="13">
        <v>0.3</v>
      </c>
      <c r="I42" s="13">
        <v>0.2</v>
      </c>
      <c r="J42" s="13">
        <v>0.1</v>
      </c>
      <c r="K42" s="13">
        <f>H42+I42+J42</f>
        <v>0.6</v>
      </c>
      <c r="L42" s="13">
        <v>6</v>
      </c>
      <c r="M42" s="13">
        <v>3.8</v>
      </c>
      <c r="N42" s="13">
        <v>3.1</v>
      </c>
      <c r="O42" s="13">
        <f>L42+M42+N42</f>
        <v>12.9</v>
      </c>
      <c r="P42" s="13">
        <v>20.4</v>
      </c>
      <c r="Q42" s="13">
        <v>13.1</v>
      </c>
      <c r="R42" s="13">
        <v>12.6</v>
      </c>
      <c r="S42" s="13">
        <f>P42+Q42+R42</f>
        <v>46.1</v>
      </c>
      <c r="T42" s="13">
        <v>23.9</v>
      </c>
      <c r="U42" s="13">
        <v>15.7</v>
      </c>
      <c r="V42" s="13">
        <v>11.6</v>
      </c>
      <c r="W42" s="13">
        <f>T42+U42+V42</f>
        <v>51.199999999999996</v>
      </c>
      <c r="X42" s="13">
        <v>27.1</v>
      </c>
      <c r="Y42" s="13">
        <v>20</v>
      </c>
      <c r="Z42" s="13">
        <v>18.4</v>
      </c>
      <c r="AA42" s="13">
        <f>X42+Y42+Z42</f>
        <v>65.5</v>
      </c>
      <c r="AB42" s="13">
        <v>22.8</v>
      </c>
      <c r="AC42" s="13">
        <v>18.2</v>
      </c>
      <c r="AD42" s="13">
        <v>11.3</v>
      </c>
      <c r="AE42" s="13">
        <f>AB42+AC42+AD42</f>
        <v>52.3</v>
      </c>
      <c r="AF42" s="13">
        <v>12.5</v>
      </c>
      <c r="AG42" s="13">
        <v>10.4</v>
      </c>
      <c r="AH42" s="13">
        <v>8.2</v>
      </c>
      <c r="AI42" s="13">
        <f>AF42+AG42+AH42</f>
        <v>31.099999999999998</v>
      </c>
      <c r="AJ42" s="13">
        <v>11</v>
      </c>
      <c r="AK42" s="13">
        <v>10.4</v>
      </c>
      <c r="AL42" s="13">
        <v>7.7</v>
      </c>
      <c r="AM42" s="13">
        <f>AJ42+AK42+AL42</f>
        <v>29.099999999999998</v>
      </c>
      <c r="AN42" s="13">
        <v>23</v>
      </c>
      <c r="AO42" s="13">
        <v>17.8</v>
      </c>
      <c r="AP42" s="13">
        <v>12.4</v>
      </c>
      <c r="AQ42" s="13">
        <f>AN42+AO42+AP42</f>
        <v>53.199999999999996</v>
      </c>
      <c r="AR42" s="13">
        <v>21.3</v>
      </c>
      <c r="AS42" s="13">
        <v>16.5</v>
      </c>
      <c r="AT42" s="13">
        <v>11</v>
      </c>
      <c r="AU42" s="13">
        <f>AR42+AS42+AT42</f>
        <v>48.8</v>
      </c>
      <c r="AV42" s="13">
        <v>11.9</v>
      </c>
      <c r="AW42" s="13">
        <v>12.8</v>
      </c>
      <c r="AX42" s="13">
        <v>8.2</v>
      </c>
      <c r="AY42" s="13">
        <f>AV42+AW42+AX42</f>
        <v>32.900000000000006</v>
      </c>
      <c r="AZ42" s="13">
        <v>11.9</v>
      </c>
      <c r="BA42" s="13">
        <v>12.8</v>
      </c>
      <c r="BB42" s="13">
        <v>8.2</v>
      </c>
      <c r="BC42" s="13">
        <f>AZ42+BA42+BB42</f>
        <v>32.900000000000006</v>
      </c>
      <c r="BD42" s="59" t="s">
        <v>46</v>
      </c>
      <c r="BE42" s="60"/>
      <c r="BF42" s="61"/>
    </row>
    <row r="43" spans="1:58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58" ht="16.5" customHeight="1">
      <c r="A44" s="12"/>
      <c r="B44" s="57" t="s">
        <v>76</v>
      </c>
      <c r="C44" s="1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88"/>
      <c r="BE44" s="88"/>
      <c r="BF44" s="88"/>
    </row>
    <row r="45" spans="1:58" ht="16.5" customHeight="1">
      <c r="A45" s="16"/>
      <c r="B45" s="30"/>
      <c r="C45" s="85" t="s">
        <v>77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7"/>
      <c r="BE45" s="97"/>
      <c r="BF45" s="16"/>
    </row>
    <row r="46" spans="1:58" ht="16.5" customHeight="1">
      <c r="A46" s="16"/>
      <c r="B46" s="1" t="s">
        <v>78</v>
      </c>
      <c r="C46" s="3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97"/>
      <c r="BE46" s="97"/>
      <c r="BF46" s="16"/>
    </row>
    <row r="47" spans="1:58" ht="16.5" customHeight="1">
      <c r="A47" s="16"/>
      <c r="B47" s="64" t="s">
        <v>79</v>
      </c>
      <c r="C47" s="3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97"/>
      <c r="BE47" s="97"/>
      <c r="BF47" s="16"/>
    </row>
    <row r="48" spans="1:58" ht="16.5" customHeight="1">
      <c r="A48" s="16"/>
      <c r="B48" s="64" t="s">
        <v>80</v>
      </c>
      <c r="C48" s="3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97"/>
      <c r="BE48" s="97"/>
      <c r="BF48" s="16"/>
    </row>
    <row r="49" spans="1:58" ht="16.5" customHeight="1">
      <c r="A49" s="16"/>
      <c r="B49" s="57" t="s">
        <v>81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65" t="s">
        <v>82</v>
      </c>
      <c r="Q49" s="66"/>
      <c r="R49" s="66"/>
      <c r="S49" s="66"/>
      <c r="T49" s="67">
        <v>0</v>
      </c>
      <c r="U49" s="58" t="s">
        <v>95</v>
      </c>
      <c r="V49" s="67"/>
      <c r="W49" s="58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97"/>
      <c r="BE49" s="97"/>
      <c r="BF49" s="16"/>
    </row>
    <row r="50" spans="1:58" ht="16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 t="s">
        <v>93</v>
      </c>
      <c r="Q50" s="66"/>
      <c r="R50" s="66"/>
      <c r="S50" s="70"/>
      <c r="T50" s="71" t="s">
        <v>96</v>
      </c>
      <c r="U50" s="58" t="s">
        <v>95</v>
      </c>
      <c r="V50" s="72"/>
      <c r="W50" s="5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1:58" ht="16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5" t="s">
        <v>94</v>
      </c>
      <c r="Q51" s="66"/>
      <c r="R51" s="66"/>
      <c r="S51" s="70"/>
      <c r="T51" s="71">
        <v>184</v>
      </c>
      <c r="U51" s="58" t="s">
        <v>95</v>
      </c>
      <c r="V51" s="72"/>
      <c r="W51" s="5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ht="16.5" customHeight="1">
      <c r="B52" s="73" t="s">
        <v>83</v>
      </c>
    </row>
    <row r="53" spans="2:19" ht="12.75">
      <c r="B53" s="74" t="s">
        <v>84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2:18" ht="12.75">
      <c r="B54" s="74" t="s">
        <v>85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 ht="12.75">
      <c r="B55" s="74" t="s">
        <v>100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</sheetData>
  <mergeCells count="97">
    <mergeCell ref="P4:S5"/>
    <mergeCell ref="H9:K9"/>
    <mergeCell ref="L9:O9"/>
    <mergeCell ref="AF4:AI5"/>
    <mergeCell ref="T4:W5"/>
    <mergeCell ref="X4:AA5"/>
    <mergeCell ref="AB4:AE5"/>
    <mergeCell ref="A4:C7"/>
    <mergeCell ref="D4:G5"/>
    <mergeCell ref="H4:K5"/>
    <mergeCell ref="L4:O5"/>
    <mergeCell ref="AR9:AU9"/>
    <mergeCell ref="AN9:AQ9"/>
    <mergeCell ref="AJ9:AM9"/>
    <mergeCell ref="AV9:AY9"/>
    <mergeCell ref="A12:C12"/>
    <mergeCell ref="B13:C13"/>
    <mergeCell ref="AB9:AE9"/>
    <mergeCell ref="AF9:AI9"/>
    <mergeCell ref="X9:AA9"/>
    <mergeCell ref="A10:C10"/>
    <mergeCell ref="A9:C9"/>
    <mergeCell ref="D9:G9"/>
    <mergeCell ref="P9:S9"/>
    <mergeCell ref="T9:W9"/>
    <mergeCell ref="B17:C17"/>
    <mergeCell ref="B22:C22"/>
    <mergeCell ref="B14:C14"/>
    <mergeCell ref="A16:C16"/>
    <mergeCell ref="A32:C32"/>
    <mergeCell ref="B33:C33"/>
    <mergeCell ref="B23:C23"/>
    <mergeCell ref="B24:C24"/>
    <mergeCell ref="B34:C34"/>
    <mergeCell ref="X35:AA35"/>
    <mergeCell ref="AB35:AE35"/>
    <mergeCell ref="A35:C35"/>
    <mergeCell ref="D35:G35"/>
    <mergeCell ref="H35:K35"/>
    <mergeCell ref="L35:O35"/>
    <mergeCell ref="P35:S35"/>
    <mergeCell ref="AN4:AQ5"/>
    <mergeCell ref="AJ4:AM5"/>
    <mergeCell ref="AR4:AU5"/>
    <mergeCell ref="AV4:AY5"/>
    <mergeCell ref="AZ4:BC4"/>
    <mergeCell ref="BD4:BF7"/>
    <mergeCell ref="AZ5:BC5"/>
    <mergeCell ref="AZ9:BC9"/>
    <mergeCell ref="BD9:BF9"/>
    <mergeCell ref="BD10:BF10"/>
    <mergeCell ref="AZ11:BC11"/>
    <mergeCell ref="BD11:BF11"/>
    <mergeCell ref="BD12:BF12"/>
    <mergeCell ref="BD13:BE13"/>
    <mergeCell ref="BD14:BE14"/>
    <mergeCell ref="BD16:BF16"/>
    <mergeCell ref="BD17:BE17"/>
    <mergeCell ref="BD24:BE24"/>
    <mergeCell ref="AF35:AI35"/>
    <mergeCell ref="AJ35:AM35"/>
    <mergeCell ref="BD32:BF32"/>
    <mergeCell ref="BD33:BE33"/>
    <mergeCell ref="BD34:BE34"/>
    <mergeCell ref="AV35:AY35"/>
    <mergeCell ref="AZ35:BC35"/>
    <mergeCell ref="AN35:AQ35"/>
    <mergeCell ref="B54:R54"/>
    <mergeCell ref="BD49:BE49"/>
    <mergeCell ref="A26:C26"/>
    <mergeCell ref="BD26:BF26"/>
    <mergeCell ref="BD47:BE47"/>
    <mergeCell ref="BD48:BE48"/>
    <mergeCell ref="BD45:BE45"/>
    <mergeCell ref="BD46:BE46"/>
    <mergeCell ref="BD42:BF42"/>
    <mergeCell ref="BD35:BF35"/>
    <mergeCell ref="BD44:BF44"/>
    <mergeCell ref="D3:BC3"/>
    <mergeCell ref="D2:BC2"/>
    <mergeCell ref="D1:BC1"/>
    <mergeCell ref="BD40:BE40"/>
    <mergeCell ref="BD36:BF36"/>
    <mergeCell ref="BD38:BF38"/>
    <mergeCell ref="BD39:BE39"/>
    <mergeCell ref="BD22:BE22"/>
    <mergeCell ref="BD23:BE23"/>
    <mergeCell ref="B55:R55"/>
    <mergeCell ref="A38:C38"/>
    <mergeCell ref="B39:C39"/>
    <mergeCell ref="AR35:AU35"/>
    <mergeCell ref="B53:S53"/>
    <mergeCell ref="A42:C42"/>
    <mergeCell ref="C45:Q45"/>
    <mergeCell ref="B40:C40"/>
    <mergeCell ref="A36:C36"/>
    <mergeCell ref="T35:W3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2003-04-30T07:42:57Z</cp:lastPrinted>
  <dcterms:created xsi:type="dcterms:W3CDTF">2001-09-25T12:24:02Z</dcterms:created>
  <dcterms:modified xsi:type="dcterms:W3CDTF">2003-04-30T07:43:21Z</dcterms:modified>
  <cp:category/>
  <cp:version/>
  <cp:contentType/>
  <cp:contentStatus/>
</cp:coreProperties>
</file>