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8205" activeTab="0"/>
  </bookViews>
  <sheets>
    <sheet name="MAIZE &amp; WHEAT Data" sheetId="1" r:id="rId1"/>
    <sheet name="Maize Graph" sheetId="2" r:id="rId2"/>
    <sheet name="Wheat Graph" sheetId="3" r:id="rId3"/>
    <sheet name="Maize &amp; Wheat Graph" sheetId="4" r:id="rId4"/>
    <sheet name="BARLEY, OATS &amp; SOYBEANS Data" sheetId="5" r:id="rId5"/>
    <sheet name="Barley Graph" sheetId="6" r:id="rId6"/>
    <sheet name="Oats Graph" sheetId="7" r:id="rId7"/>
    <sheet name="Soybeans Graph" sheetId="8" r:id="rId8"/>
    <sheet name="Barley, Oats, Soyb Graph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'BARLEY, OATS &amp; SOYBEANS Data'!$A$1:$O$80</definedName>
    <definedName name="_xlnm.Print_Area" localSheetId="0">'MAIZE &amp; WHEAT Data'!$A$1:$U$61</definedName>
  </definedNames>
  <calcPr fullCalcOnLoad="1"/>
</workbook>
</file>

<file path=xl/sharedStrings.xml><?xml version="1.0" encoding="utf-8"?>
<sst xmlns="http://schemas.openxmlformats.org/spreadsheetml/2006/main" count="173" uniqueCount="27">
  <si>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</si>
  <si>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</si>
  <si>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Wheat</t>
  </si>
  <si>
    <t>Freight rail</t>
  </si>
  <si>
    <t>Road Transport</t>
  </si>
  <si>
    <t>Total</t>
  </si>
  <si>
    <t>To end consumers</t>
  </si>
  <si>
    <t>Withdrawn</t>
  </si>
  <si>
    <t>Total dispatch</t>
  </si>
  <si>
    <t>Maize</t>
  </si>
  <si>
    <t>Wheat and Maize</t>
  </si>
  <si>
    <t>MAIZE AND WHEAT BY TRANSPORT COMPONENT</t>
  </si>
  <si>
    <t>Dispatch to RSA premises</t>
  </si>
  <si>
    <t>Exports through border post</t>
  </si>
  <si>
    <t>Tons</t>
  </si>
  <si>
    <t xml:space="preserve">             Dispatchments are verified SAGIS information</t>
  </si>
  <si>
    <t xml:space="preserve">             Transport by Freight rail is kindly supplied by Transnet and is not verified by SAGIS</t>
  </si>
  <si>
    <t>To harbours</t>
  </si>
  <si>
    <t>Conveyor Belt</t>
  </si>
  <si>
    <t>Notes: Conveyor Belt refer to grain that is directly dispatch from a silo to a user</t>
  </si>
  <si>
    <t>OTHER GRAIN AND OILSEED BY TRANSPORT COMPONENT</t>
  </si>
  <si>
    <t>Barley</t>
  </si>
  <si>
    <t>Oats</t>
  </si>
  <si>
    <t>Soybeans</t>
  </si>
  <si>
    <t>Total Other Grains and Oilseeds</t>
  </si>
  <si>
    <t xml:space="preserve">          </t>
  </si>
  <si>
    <t>Jan - Dec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</si>
</sst>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0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Maize: Transport by Component</a:t>
            </a:r>
          </a:p>
        </c:rich>
      </c:tx>
      <c:layout>
        <c:manualLayout>
          <c:xMode val="factor"/>
          <c:yMode val="factor"/>
          <c:x val="0.006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4125"/>
          <c:w val="0.951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v>Conveyor belt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Data'!$C$22:$L$22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Data'!$C$32:$L$32</c:f>
              <c:numCache>
                <c:ptCount val="10"/>
                <c:pt idx="0">
                  <c:v>8.175814260102737</c:v>
                </c:pt>
                <c:pt idx="1">
                  <c:v>8.502375919919626</c:v>
                </c:pt>
                <c:pt idx="2">
                  <c:v>8.111111633107518</c:v>
                </c:pt>
                <c:pt idx="3">
                  <c:v>9.261530487675817</c:v>
                </c:pt>
                <c:pt idx="4">
                  <c:v>7.824019414384686</c:v>
                </c:pt>
                <c:pt idx="5">
                  <c:v>7.1606540871965425</c:v>
                </c:pt>
                <c:pt idx="6">
                  <c:v>8.58497874150074</c:v>
                </c:pt>
                <c:pt idx="7">
                  <c:v>8.313791290987748</c:v>
                </c:pt>
                <c:pt idx="8">
                  <c:v>8.653646457913103</c:v>
                </c:pt>
                <c:pt idx="9">
                  <c:v>8.441746970410623</c:v>
                </c:pt>
              </c:numCache>
            </c:numRef>
          </c:val>
        </c:ser>
        <c:ser>
          <c:idx val="1"/>
          <c:order val="1"/>
          <c:tx>
            <c:v>Freightrail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Data'!$C$22:$L$22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Data'!$C$34:$L$34</c:f>
              <c:numCache>
                <c:ptCount val="10"/>
                <c:pt idx="0">
                  <c:v>32.672628740366086</c:v>
                </c:pt>
                <c:pt idx="1">
                  <c:v>32.06443787146912</c:v>
                </c:pt>
                <c:pt idx="2">
                  <c:v>28.428048276315664</c:v>
                </c:pt>
                <c:pt idx="3">
                  <c:v>27.083610850457084</c:v>
                </c:pt>
                <c:pt idx="4">
                  <c:v>21.38166022173655</c:v>
                </c:pt>
                <c:pt idx="5">
                  <c:v>19.441501433855972</c:v>
                </c:pt>
                <c:pt idx="6">
                  <c:v>18.27129072714664</c:v>
                </c:pt>
                <c:pt idx="7">
                  <c:v>17.68280380090434</c:v>
                </c:pt>
                <c:pt idx="8">
                  <c:v>15.678354110698809</c:v>
                </c:pt>
                <c:pt idx="9">
                  <c:v>9.89536177209522</c:v>
                </c:pt>
              </c:numCache>
            </c:numRef>
          </c:val>
        </c:ser>
        <c:ser>
          <c:idx val="2"/>
          <c:order val="2"/>
          <c:tx>
            <c:v>Road Transport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Data'!$C$22:$L$22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Data'!$C$36:$L$36</c:f>
              <c:numCache>
                <c:ptCount val="10"/>
                <c:pt idx="0">
                  <c:v>59.15155699953119</c:v>
                </c:pt>
                <c:pt idx="1">
                  <c:v>59.433186208611254</c:v>
                </c:pt>
                <c:pt idx="2">
                  <c:v>63.46084009057682</c:v>
                </c:pt>
                <c:pt idx="3">
                  <c:v>63.654858661867095</c:v>
                </c:pt>
                <c:pt idx="4">
                  <c:v>70.79432036387875</c:v>
                </c:pt>
                <c:pt idx="5">
                  <c:v>73.39784447894748</c:v>
                </c:pt>
                <c:pt idx="6">
                  <c:v>73.14373053135263</c:v>
                </c:pt>
                <c:pt idx="7">
                  <c:v>74.00340490810791</c:v>
                </c:pt>
                <c:pt idx="8">
                  <c:v>75.7</c:v>
                </c:pt>
                <c:pt idx="9">
                  <c:v>81.66289125749417</c:v>
                </c:pt>
              </c:numCache>
            </c:numRef>
          </c:val>
        </c:ser>
        <c:axId val="3895371"/>
        <c:axId val="35058340"/>
      </c:barChart>
      <c:catAx>
        <c:axId val="3895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058340"/>
        <c:crosses val="autoZero"/>
        <c:auto val="1"/>
        <c:lblOffset val="100"/>
        <c:tickLblSkip val="1"/>
        <c:noMultiLvlLbl val="0"/>
      </c:catAx>
      <c:valAx>
        <c:axId val="35058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95371"/>
        <c:crossesAt val="1"/>
        <c:crossBetween val="between"/>
        <c:dispUnits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"/>
          <c:y val="0.0695"/>
          <c:w val="0.696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Wheat: Transport by Component</a:t>
            </a:r>
          </a:p>
        </c:rich>
      </c:tx>
      <c:layout>
        <c:manualLayout>
          <c:xMode val="factor"/>
          <c:yMode val="factor"/>
          <c:x val="0.02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225"/>
          <c:w val="0.9537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v>Conveyor belt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Data'!$C$3:$L$3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Data'!$C$13:$L$13</c:f>
              <c:numCache>
                <c:ptCount val="10"/>
                <c:pt idx="0">
                  <c:v>0.17412222026986385</c:v>
                </c:pt>
                <c:pt idx="1">
                  <c:v>0.19756080296835896</c:v>
                </c:pt>
                <c:pt idx="2">
                  <c:v>0.2176438981147228</c:v>
                </c:pt>
                <c:pt idx="3">
                  <c:v>0.250821275216427</c:v>
                </c:pt>
                <c:pt idx="4">
                  <c:v>0.30861326972117886</c:v>
                </c:pt>
                <c:pt idx="5">
                  <c:v>0.30641519097178244</c:v>
                </c:pt>
                <c:pt idx="6">
                  <c:v>0.30447092891277017</c:v>
                </c:pt>
                <c:pt idx="7">
                  <c:v>0.30661525239280074</c:v>
                </c:pt>
                <c:pt idx="8">
                  <c:v>0.8969038463669508</c:v>
                </c:pt>
                <c:pt idx="9">
                  <c:v>1.7944076483044955</c:v>
                </c:pt>
              </c:numCache>
            </c:numRef>
          </c:val>
        </c:ser>
        <c:ser>
          <c:idx val="1"/>
          <c:order val="1"/>
          <c:tx>
            <c:v>Freight rail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Data'!$C$3:$L$3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Data'!$C$15:$L$15</c:f>
              <c:numCache>
                <c:ptCount val="10"/>
                <c:pt idx="0">
                  <c:v>43.93631023669411</c:v>
                </c:pt>
                <c:pt idx="1">
                  <c:v>43.530581007165395</c:v>
                </c:pt>
                <c:pt idx="2">
                  <c:v>36.57758364838678</c:v>
                </c:pt>
                <c:pt idx="3">
                  <c:v>27.072945992504728</c:v>
                </c:pt>
                <c:pt idx="4">
                  <c:v>25.503062127381256</c:v>
                </c:pt>
                <c:pt idx="5">
                  <c:v>22.178555358074682</c:v>
                </c:pt>
                <c:pt idx="6">
                  <c:v>24.769034202949832</c:v>
                </c:pt>
                <c:pt idx="7">
                  <c:v>23.98711784994801</c:v>
                </c:pt>
                <c:pt idx="8">
                  <c:v>24.925823627841005</c:v>
                </c:pt>
                <c:pt idx="9">
                  <c:v>22.362378884682453</c:v>
                </c:pt>
              </c:numCache>
            </c:numRef>
          </c:val>
        </c:ser>
        <c:ser>
          <c:idx val="2"/>
          <c:order val="2"/>
          <c:tx>
            <c:v>Road transport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Data'!$C$3:$L$3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Data'!$C$17:$L$17</c:f>
              <c:numCache>
                <c:ptCount val="10"/>
                <c:pt idx="0">
                  <c:v>55.88956754303602</c:v>
                </c:pt>
                <c:pt idx="1">
                  <c:v>56.27185818986624</c:v>
                </c:pt>
                <c:pt idx="2">
                  <c:v>63.20477245349851</c:v>
                </c:pt>
                <c:pt idx="3">
                  <c:v>72.67623273227885</c:v>
                </c:pt>
                <c:pt idx="4">
                  <c:v>74.18832460289757</c:v>
                </c:pt>
                <c:pt idx="5">
                  <c:v>77.51502945095353</c:v>
                </c:pt>
                <c:pt idx="6">
                  <c:v>74.9264948681374</c:v>
                </c:pt>
                <c:pt idx="7">
                  <c:v>75.70626689765919</c:v>
                </c:pt>
                <c:pt idx="8">
                  <c:v>74.17727252579205</c:v>
                </c:pt>
                <c:pt idx="9">
                  <c:v>75.84321346701304</c:v>
                </c:pt>
              </c:numCache>
            </c:numRef>
          </c:val>
        </c:ser>
        <c:axId val="47089605"/>
        <c:axId val="21153262"/>
      </c:barChart>
      <c:catAx>
        <c:axId val="47089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153262"/>
        <c:crosses val="autoZero"/>
        <c:auto val="1"/>
        <c:lblOffset val="100"/>
        <c:tickLblSkip val="1"/>
        <c:noMultiLvlLbl val="0"/>
      </c:catAx>
      <c:valAx>
        <c:axId val="2115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089605"/>
        <c:crossesAt val="1"/>
        <c:crossBetween val="between"/>
        <c:dispUnits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.06175"/>
          <c:w val="0.722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Maize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Wheat: Transport by Component</a:t>
            </a:r>
          </a:p>
        </c:rich>
      </c:tx>
      <c:layout>
        <c:manualLayout>
          <c:xMode val="factor"/>
          <c:yMode val="factor"/>
          <c:x val="0.023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485"/>
          <c:w val="0.953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v>Conveyor belt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'MAIZE &amp; WHEAT Data'!$C$41:$L$41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Data'!$C$51:$L$51</c:f>
              <c:numCache>
                <c:ptCount val="10"/>
                <c:pt idx="0">
                  <c:v>5.625285945950868</c:v>
                </c:pt>
                <c:pt idx="1">
                  <c:v>5.755636672383602</c:v>
                </c:pt>
                <c:pt idx="2">
                  <c:v>5.53532985907808</c:v>
                </c:pt>
                <c:pt idx="3">
                  <c:v>6.411511824800449</c:v>
                </c:pt>
                <c:pt idx="4">
                  <c:v>5.502965408120484</c:v>
                </c:pt>
                <c:pt idx="5">
                  <c:v>5.259679469501293</c:v>
                </c:pt>
                <c:pt idx="6">
                  <c:v>5.827672433983127</c:v>
                </c:pt>
                <c:pt idx="7">
                  <c:v>13</c:v>
                </c:pt>
                <c:pt idx="8">
                  <c:v>6.280679671861216</c:v>
                </c:pt>
                <c:pt idx="9">
                  <c:v>6.4266383096768225</c:v>
                </c:pt>
              </c:numCache>
            </c:numRef>
          </c:val>
        </c:ser>
        <c:ser>
          <c:idx val="1"/>
          <c:order val="1"/>
          <c:tx>
            <c:v>Freight rail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'MAIZE &amp; WHEAT Data'!$C$41:$L$41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Data'!$C$53:$L$53</c:f>
              <c:numCache>
                <c:ptCount val="10"/>
                <c:pt idx="0">
                  <c:v>36.262911699890374</c:v>
                </c:pt>
                <c:pt idx="1">
                  <c:v>35.85675653542085</c:v>
                </c:pt>
                <c:pt idx="2">
                  <c:v>31.08738956748624</c:v>
                </c:pt>
                <c:pt idx="3">
                  <c:v>27.080237637152287</c:v>
                </c:pt>
                <c:pt idx="4">
                  <c:v>22.654511777645357</c:v>
                </c:pt>
                <c:pt idx="5">
                  <c:v>20.20060395653996</c:v>
                </c:pt>
                <c:pt idx="6">
                  <c:v>20.434958641719145</c:v>
                </c:pt>
                <c:pt idx="7">
                  <c:v>18</c:v>
                </c:pt>
                <c:pt idx="8">
                  <c:v>18.507368700733224</c:v>
                </c:pt>
                <c:pt idx="9">
                  <c:v>13.674677516297566</c:v>
                </c:pt>
              </c:numCache>
            </c:numRef>
          </c:val>
        </c:ser>
        <c:ser>
          <c:idx val="2"/>
          <c:order val="2"/>
          <c:tx>
            <c:v>Road transport</c:v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'MAIZE &amp; WHEAT Data'!$C$41:$L$41</c:f>
              <c:num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'MAIZE &amp; WHEAT Data'!$C$55:$L$55</c:f>
              <c:numCache>
                <c:ptCount val="10"/>
                <c:pt idx="0">
                  <c:v>58.11180235415876</c:v>
                </c:pt>
                <c:pt idx="1">
                  <c:v>58.387606792195555</c:v>
                </c:pt>
                <c:pt idx="2">
                  <c:v>63.37728057343568</c:v>
                </c:pt>
                <c:pt idx="3">
                  <c:v>66.50825053804726</c:v>
                </c:pt>
                <c:pt idx="4">
                  <c:v>71.84252281423416</c:v>
                </c:pt>
                <c:pt idx="5">
                  <c:v>74.53971657395874</c:v>
                </c:pt>
                <c:pt idx="6">
                  <c:v>73.73736892429773</c:v>
                </c:pt>
                <c:pt idx="7">
                  <c:v>69</c:v>
                </c:pt>
                <c:pt idx="8">
                  <c:v>75.21195162740555</c:v>
                </c:pt>
                <c:pt idx="9">
                  <c:v>79.89868417402562</c:v>
                </c:pt>
              </c:numCache>
            </c:numRef>
          </c:val>
        </c:ser>
        <c:axId val="56161631"/>
        <c:axId val="35692632"/>
      </c:bar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61631"/>
        <c:crossesAt val="1"/>
        <c:crossBetween val="between"/>
        <c:dispUnits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.07325"/>
          <c:w val="0.716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Barley: Transport by Component</a:t>
            </a:r>
          </a:p>
        </c:rich>
      </c:tx>
      <c:layout>
        <c:manualLayout>
          <c:xMode val="factor"/>
          <c:yMode val="factor"/>
          <c:x val="0.00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455"/>
          <c:w val="0.959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Conveyor Belt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Data'!$C$3:$G$3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Data'!$C$13:$G$13</c:f>
              <c:numCache>
                <c:ptCount val="5"/>
                <c:pt idx="0">
                  <c:v>0.42161989753540074</c:v>
                </c:pt>
                <c:pt idx="1">
                  <c:v>0.9996676597659502</c:v>
                </c:pt>
                <c:pt idx="2">
                  <c:v>1.7652985826560088</c:v>
                </c:pt>
                <c:pt idx="3">
                  <c:v>1.2</c:v>
                </c:pt>
                <c:pt idx="4">
                  <c:v>0.2852323263303174</c:v>
                </c:pt>
              </c:numCache>
            </c:numRef>
          </c:val>
        </c:ser>
        <c:ser>
          <c:idx val="1"/>
          <c:order val="1"/>
          <c:tx>
            <c:v>Freight rail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Data'!$C$3:$G$3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Data'!$C$15:$G$15</c:f>
              <c:numCache>
                <c:ptCount val="5"/>
                <c:pt idx="0">
                  <c:v>93.13713112412037</c:v>
                </c:pt>
                <c:pt idx="1">
                  <c:v>73.02132565519554</c:v>
                </c:pt>
                <c:pt idx="2">
                  <c:v>73.73950426546652</c:v>
                </c:pt>
                <c:pt idx="3">
                  <c:v>67.31950824738489</c:v>
                </c:pt>
                <c:pt idx="4">
                  <c:v>85.2622297193682</c:v>
                </c:pt>
              </c:numCache>
            </c:numRef>
          </c:val>
        </c:ser>
        <c:ser>
          <c:idx val="2"/>
          <c:order val="2"/>
          <c:tx>
            <c:v>Road transport</c:v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'BARLEY, OATS &amp; SOYBEANS Data'!$C$3:$G$3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Data'!$C$17:$G$17</c:f>
              <c:numCache>
                <c:ptCount val="5"/>
                <c:pt idx="0">
                  <c:v>6.441248978344221</c:v>
                </c:pt>
                <c:pt idx="1">
                  <c:v>25.979006685038513</c:v>
                </c:pt>
                <c:pt idx="2">
                  <c:v>24.495197151877477</c:v>
                </c:pt>
                <c:pt idx="3">
                  <c:v>31.5</c:v>
                </c:pt>
                <c:pt idx="4">
                  <c:v>14.452537954301487</c:v>
                </c:pt>
              </c:numCache>
            </c:numRef>
          </c:val>
        </c:ser>
        <c:axId val="52798233"/>
        <c:axId val="5422050"/>
      </c:barChart>
      <c:catAx>
        <c:axId val="52798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798233"/>
        <c:crossesAt val="1"/>
        <c:crossBetween val="between"/>
        <c:dispUnits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25"/>
          <c:y val="0.07925"/>
          <c:w val="0.722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Oats: Transport by Component</a:t>
            </a:r>
          </a:p>
        </c:rich>
      </c:tx>
      <c:layout>
        <c:manualLayout>
          <c:xMode val="factor"/>
          <c:yMode val="factor"/>
          <c:x val="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36"/>
          <c:w val="0.949"/>
          <c:h val="0.8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'BARLEY, OATS &amp; SOYBEANS Data'!$B$31</c:f>
              <c:strCache>
                <c:ptCount val="1"/>
                <c:pt idx="0">
                  <c:v>Conveyor Belt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Data'!$C$22:$G$22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Data'!$C$32:$E$32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'BARLEY, OATS &amp; SOYBEANS Data'!$B$33</c:f>
              <c:strCache>
                <c:ptCount val="1"/>
                <c:pt idx="0">
                  <c:v>Freight rail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Data'!$C$22:$G$22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Data'!$C$34:$G$34</c:f>
              <c:numCache>
                <c:ptCount val="5"/>
                <c:pt idx="0">
                  <c:v>1.4506064847212503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'BARLEY, OATS &amp; SOYBEANS Data'!$B$35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'BARLEY, OATS &amp; SOYBEANS Data'!$C$22:$G$22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Data'!$C$36:$G$36</c:f>
              <c:numCache>
                <c:ptCount val="5"/>
                <c:pt idx="0">
                  <c:v>98.54939351527875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axId val="48798451"/>
        <c:axId val="36532876"/>
      </c:barChart>
      <c:catAx>
        <c:axId val="4879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532876"/>
        <c:crosses val="autoZero"/>
        <c:auto val="1"/>
        <c:lblOffset val="100"/>
        <c:tickLblSkip val="1"/>
        <c:noMultiLvlLbl val="0"/>
      </c:catAx>
      <c:valAx>
        <c:axId val="36532876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798451"/>
        <c:crossesAt val="1"/>
        <c:crossBetween val="between"/>
        <c:dispUnits/>
        <c:majorUnit val="10"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07525"/>
          <c:w val="0.671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Soybeans: Transport by Component</a:t>
            </a:r>
          </a:p>
        </c:rich>
      </c:tx>
      <c:layout>
        <c:manualLayout>
          <c:xMode val="factor"/>
          <c:yMode val="factor"/>
          <c:x val="0.005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"/>
          <c:w val="0.94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'BARLEY, OATS &amp; SOYBEANS Data'!$B$50</c:f>
              <c:strCache>
                <c:ptCount val="1"/>
                <c:pt idx="0">
                  <c:v>Conveyor Belt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Data'!$C$41:$G$41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Data'!$C$51:$G$51</c:f>
              <c:numCache>
                <c:ptCount val="5"/>
                <c:pt idx="0">
                  <c:v>0.682845147071498</c:v>
                </c:pt>
                <c:pt idx="1">
                  <c:v>0.7284607432622928</c:v>
                </c:pt>
                <c:pt idx="2">
                  <c:v>15.77550168372364</c:v>
                </c:pt>
                <c:pt idx="3">
                  <c:v>25.020357626071128</c:v>
                </c:pt>
                <c:pt idx="4">
                  <c:v>21.954172809960326</c:v>
                </c:pt>
              </c:numCache>
            </c:numRef>
          </c:val>
        </c:ser>
        <c:ser>
          <c:idx val="1"/>
          <c:order val="1"/>
          <c:tx>
            <c:strRef>
              <c:f>'BARLEY, OATS &amp; SOYBEANS Data'!$B$52</c:f>
              <c:strCache>
                <c:ptCount val="1"/>
                <c:pt idx="0">
                  <c:v>Freight rail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Data'!$C$41:$G$41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Data'!$C$53:$G$53</c:f>
              <c:numCache>
                <c:ptCount val="5"/>
                <c:pt idx="0">
                  <c:v>7.500707962422585</c:v>
                </c:pt>
                <c:pt idx="1">
                  <c:v>3.1742406048012364</c:v>
                </c:pt>
                <c:pt idx="2">
                  <c:v>1.4323827623294036</c:v>
                </c:pt>
                <c:pt idx="3">
                  <c:v>0.12026659094325756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'BARLEY, OATS &amp; SOYBEANS Data'!$B$54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'BARLEY, OATS &amp; SOYBEANS Data'!$C$41:$G$41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Data'!$C$55:$G$55</c:f>
              <c:numCache>
                <c:ptCount val="5"/>
                <c:pt idx="0">
                  <c:v>91.81644689050592</c:v>
                </c:pt>
                <c:pt idx="1">
                  <c:v>96.09729865193647</c:v>
                </c:pt>
                <c:pt idx="2">
                  <c:v>82.71738712459555</c:v>
                </c:pt>
                <c:pt idx="3">
                  <c:v>74.85937578298561</c:v>
                </c:pt>
                <c:pt idx="4">
                  <c:v>78.04582719003967</c:v>
                </c:pt>
              </c:numCache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360429"/>
        <c:crossesAt val="1"/>
        <c:crossBetween val="between"/>
        <c:dispUnits/>
        <c:majorUnit val="10"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"/>
          <c:y val="0.06375"/>
          <c:w val="0.671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Barley, Oats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&amp;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Soybeans: Transport by Component</a:t>
            </a:r>
          </a:p>
        </c:rich>
      </c:tx>
      <c:layout>
        <c:manualLayout>
          <c:xMode val="factor"/>
          <c:yMode val="factor"/>
          <c:x val="0.002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2425"/>
          <c:w val="0.970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'BARLEY, OATS &amp; SOYBEANS Data'!$B$69</c:f>
              <c:strCache>
                <c:ptCount val="1"/>
                <c:pt idx="0">
                  <c:v>Conveyor Belt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Data'!$C$60:$G$60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Data'!$C$70:$G$70</c:f>
              <c:numCache>
                <c:ptCount val="5"/>
                <c:pt idx="0">
                  <c:v>0.521098561370894</c:v>
                </c:pt>
                <c:pt idx="1">
                  <c:v>0.758700341246178</c:v>
                </c:pt>
                <c:pt idx="2">
                  <c:v>10.221355098220592</c:v>
                </c:pt>
                <c:pt idx="3">
                  <c:v>17.25018538202795</c:v>
                </c:pt>
                <c:pt idx="4">
                  <c:v>16.110714562536224</c:v>
                </c:pt>
              </c:numCache>
            </c:numRef>
          </c:val>
        </c:ser>
        <c:ser>
          <c:idx val="1"/>
          <c:order val="1"/>
          <c:tx>
            <c:strRef>
              <c:f>'BARLEY, OATS &amp; SOYBEANS Data'!$B$71</c:f>
              <c:strCache>
                <c:ptCount val="1"/>
                <c:pt idx="0">
                  <c:v>Freight rail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'BARLEY, OATS &amp; SOYBEANS Data'!$C$60:$G$60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Data'!$C$72:$G$72</c:f>
              <c:numCache>
                <c:ptCount val="5"/>
                <c:pt idx="0">
                  <c:v>40.19510899623422</c:v>
                </c:pt>
                <c:pt idx="1">
                  <c:v>23.031455648557834</c:v>
                </c:pt>
                <c:pt idx="2">
                  <c:v>24.022907336222563</c:v>
                </c:pt>
                <c:pt idx="3">
                  <c:v>18.199158097740735</c:v>
                </c:pt>
                <c:pt idx="4">
                  <c:v>19.296381433197247</c:v>
                </c:pt>
              </c:numCache>
            </c:numRef>
          </c:val>
        </c:ser>
        <c:ser>
          <c:idx val="2"/>
          <c:order val="2"/>
          <c:tx>
            <c:strRef>
              <c:f>'BARLEY, OATS &amp; SOYBEANS Data'!$B$73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'BARLEY, OATS &amp; SOYBEANS Data'!$C$60:$G$60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'BARLEY, OATS &amp; SOYBEANS Data'!$C$74:$G$74</c:f>
              <c:numCache>
                <c:ptCount val="5"/>
                <c:pt idx="0">
                  <c:v>59.28379244239489</c:v>
                </c:pt>
                <c:pt idx="1">
                  <c:v>76.20984401019598</c:v>
                </c:pt>
                <c:pt idx="2">
                  <c:v>65.75573756555684</c:v>
                </c:pt>
                <c:pt idx="3">
                  <c:v>64.5</c:v>
                </c:pt>
                <c:pt idx="4">
                  <c:v>64.59290400426653</c:v>
                </c:pt>
              </c:numCache>
            </c:numRef>
          </c:val>
        </c:ser>
        <c:axId val="57356551"/>
        <c:axId val="46446912"/>
      </c:bar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  <c:max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356551"/>
        <c:crossesAt val="1"/>
        <c:crossBetween val="between"/>
        <c:dispUnits/>
        <c:majorUnit val="10"/>
      </c:valAx>
      <c:spPr>
        <a:solidFill>
          <a:srgbClr val="F8F7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0715"/>
          <c:w val="0.716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 zoomScale="81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0.0705</cdr:y>
    </cdr:from>
    <cdr:to>
      <cdr:x>0.0825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28625"/>
          <a:ext cx="609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0.06875</cdr:y>
    </cdr:from>
    <cdr:to>
      <cdr:x>0.0855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419100"/>
          <a:ext cx="647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0.0755</cdr:y>
    </cdr:from>
    <cdr:to>
      <cdr:x>0.077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466725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0.082</cdr:y>
    </cdr:from>
    <cdr:to>
      <cdr:x>0.0805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504825"/>
          <a:ext cx="609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0.09675</cdr:y>
    </cdr:from>
    <cdr:to>
      <cdr:x>0.083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590550"/>
          <a:ext cx="6096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0.077</cdr:y>
    </cdr:from>
    <cdr:to>
      <cdr:x>0.07925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476250"/>
          <a:ext cx="6286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0.08025</cdr:y>
    </cdr:from>
    <cdr:to>
      <cdr:x>0.09225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495300"/>
          <a:ext cx="6572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Koring\Koring%20per%20seiso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Vervoer%20inlig%20vir%20web\Vervoer%20AFR%20Mielies%20+%20Kor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Mielies\Miel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Gars\Gars%20per%20seiso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Hawer\Hawer%20per%20seisoe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FO\Vervoer%20van%20Graan%20per%20komponent\Sojabone\Sojabone%20per%20seiso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- Des 2006"/>
      <sheetName val="Jan - Des 2007"/>
      <sheetName val="Jan - Des 2008"/>
      <sheetName val="Jan - Des 2009"/>
      <sheetName val="Jan - Des 2010"/>
      <sheetName val="Jan - Des 2011"/>
      <sheetName val="Jan - Des 2012"/>
      <sheetName val="Jan - Des 2013"/>
      <sheetName val="Jan - Des 2014"/>
      <sheetName val="Jan - Des 2015"/>
    </sheetNames>
    <sheetDataSet>
      <sheetData sheetId="8">
        <row r="4">
          <cell r="N4">
            <v>3953694</v>
          </cell>
        </row>
        <row r="5">
          <cell r="N5">
            <v>372023</v>
          </cell>
        </row>
        <row r="6">
          <cell r="N6">
            <v>2935</v>
          </cell>
        </row>
        <row r="7">
          <cell r="N7">
            <v>73</v>
          </cell>
        </row>
        <row r="8">
          <cell r="N8">
            <v>2843</v>
          </cell>
        </row>
        <row r="11">
          <cell r="N11">
            <v>38850</v>
          </cell>
        </row>
        <row r="12">
          <cell r="N12">
            <v>1079679</v>
          </cell>
        </row>
      </sheetData>
      <sheetData sheetId="9">
        <row r="4">
          <cell r="N4">
            <v>3664040</v>
          </cell>
        </row>
        <row r="5">
          <cell r="N5">
            <v>410257</v>
          </cell>
        </row>
        <row r="6">
          <cell r="N6">
            <v>2911</v>
          </cell>
        </row>
        <row r="7">
          <cell r="N7">
            <v>19411</v>
          </cell>
        </row>
        <row r="8">
          <cell r="N8">
            <v>1335</v>
          </cell>
        </row>
        <row r="11">
          <cell r="N11">
            <v>73534</v>
          </cell>
        </row>
        <row r="12">
          <cell r="N12">
            <v>916400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ELIES EN KORING"/>
      <sheetName val="GARS, HAWER EN SOJABONE"/>
    </sheetNames>
    <sheetDataSet>
      <sheetData sheetId="0">
        <row r="6">
          <cell r="I6">
            <v>309046</v>
          </cell>
          <cell r="J6">
            <v>297366</v>
          </cell>
        </row>
        <row r="7">
          <cell r="J7">
            <v>5625</v>
          </cell>
        </row>
        <row r="8">
          <cell r="I8">
            <v>7516</v>
          </cell>
          <cell r="J8">
            <v>4</v>
          </cell>
        </row>
        <row r="9">
          <cell r="I9">
            <v>4226</v>
          </cell>
          <cell r="J9">
            <v>4934</v>
          </cell>
        </row>
        <row r="14">
          <cell r="J14">
            <v>1079836</v>
          </cell>
        </row>
        <row r="25">
          <cell r="J25">
            <v>802112</v>
          </cell>
        </row>
        <row r="26">
          <cell r="J26">
            <v>385101</v>
          </cell>
        </row>
        <row r="27">
          <cell r="J27">
            <v>1492517</v>
          </cell>
        </row>
        <row r="28">
          <cell r="J28">
            <v>158745</v>
          </cell>
        </row>
        <row r="32">
          <cell r="J32">
            <v>8.313791290987748</v>
          </cell>
        </row>
        <row r="33">
          <cell r="J33">
            <v>1801877</v>
          </cell>
        </row>
        <row r="34">
          <cell r="J34">
            <v>17.68280380090434</v>
          </cell>
        </row>
        <row r="36">
          <cell r="J36">
            <v>74.00340490810791</v>
          </cell>
        </row>
        <row r="38">
          <cell r="J38">
            <v>100</v>
          </cell>
        </row>
      </sheetData>
      <sheetData sheetId="1">
        <row r="6">
          <cell r="E6">
            <v>0</v>
          </cell>
        </row>
        <row r="7">
          <cell r="E7">
            <v>4111</v>
          </cell>
        </row>
        <row r="8">
          <cell r="E8">
            <v>0</v>
          </cell>
        </row>
        <row r="9">
          <cell r="E9">
            <v>19885</v>
          </cell>
        </row>
        <row r="12">
          <cell r="E12">
            <v>6570</v>
          </cell>
        </row>
        <row r="14">
          <cell r="E14">
            <v>274440</v>
          </cell>
        </row>
        <row r="24">
          <cell r="D24">
            <v>63339</v>
          </cell>
          <cell r="E24">
            <v>74841</v>
          </cell>
        </row>
        <row r="25">
          <cell r="D25">
            <v>0</v>
          </cell>
          <cell r="E25">
            <v>0</v>
          </cell>
        </row>
        <row r="26">
          <cell r="D26">
            <v>7841</v>
          </cell>
          <cell r="E26">
            <v>6104</v>
          </cell>
        </row>
        <row r="27">
          <cell r="D27">
            <v>69</v>
          </cell>
          <cell r="E27">
            <v>0</v>
          </cell>
        </row>
        <row r="28">
          <cell r="D28">
            <v>6205</v>
          </cell>
          <cell r="E28">
            <v>6823</v>
          </cell>
        </row>
        <row r="31">
          <cell r="F31">
            <v>0</v>
          </cell>
          <cell r="G31">
            <v>0</v>
          </cell>
        </row>
        <row r="33">
          <cell r="F33">
            <v>0</v>
          </cell>
          <cell r="G33">
            <v>0</v>
          </cell>
        </row>
        <row r="35">
          <cell r="E35">
            <v>87768</v>
          </cell>
        </row>
        <row r="44">
          <cell r="E44">
            <v>362</v>
          </cell>
        </row>
        <row r="45">
          <cell r="E45">
            <v>2338</v>
          </cell>
        </row>
        <row r="46">
          <cell r="E46">
            <v>15334</v>
          </cell>
        </row>
        <row r="47">
          <cell r="E47">
            <v>3861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- Des 2006"/>
      <sheetName val="Jan - Des 2007"/>
      <sheetName val="Jan - Des 2008"/>
      <sheetName val="Jan - Des 2009"/>
      <sheetName val="Jan - Des 2010"/>
      <sheetName val="Jan - Des 2011"/>
      <sheetName val="Jan - Des 2012"/>
      <sheetName val="Jan - Des 2013"/>
      <sheetName val="Jan - Des 2014"/>
      <sheetName val="Jan - Des 2015"/>
    </sheetNames>
    <sheetDataSet>
      <sheetData sheetId="8">
        <row r="4">
          <cell r="N4">
            <v>7528420</v>
          </cell>
        </row>
        <row r="5">
          <cell r="N5">
            <v>819133</v>
          </cell>
        </row>
        <row r="6">
          <cell r="N6">
            <v>201177</v>
          </cell>
        </row>
        <row r="7">
          <cell r="N7">
            <v>1160180</v>
          </cell>
        </row>
        <row r="8">
          <cell r="N8">
            <v>118531</v>
          </cell>
        </row>
        <row r="11">
          <cell r="N11">
            <v>850432</v>
          </cell>
        </row>
        <row r="12">
          <cell r="N12">
            <v>1540781</v>
          </cell>
        </row>
      </sheetData>
      <sheetData sheetId="9">
        <row r="4">
          <cell r="N4">
            <v>8434455</v>
          </cell>
        </row>
        <row r="5">
          <cell r="N5">
            <v>671507</v>
          </cell>
        </row>
        <row r="6">
          <cell r="N6">
            <v>195286</v>
          </cell>
        </row>
        <row r="7">
          <cell r="N7">
            <v>15013</v>
          </cell>
        </row>
        <row r="8">
          <cell r="N8">
            <v>103910</v>
          </cell>
        </row>
        <row r="11">
          <cell r="N11">
            <v>795227</v>
          </cell>
        </row>
        <row r="12">
          <cell r="N12">
            <v>932160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 - Des 2011"/>
      <sheetName val="Jan - Des 2012"/>
      <sheetName val="Jan - Des 2013"/>
      <sheetName val="Jan - Des 2014"/>
      <sheetName val="Jan - Des 2015"/>
    </sheetNames>
    <sheetDataSet>
      <sheetData sheetId="3">
        <row r="4">
          <cell r="N4">
            <v>360932</v>
          </cell>
        </row>
        <row r="5">
          <cell r="N5">
            <v>24</v>
          </cell>
        </row>
        <row r="6">
          <cell r="N6">
            <v>2999</v>
          </cell>
        </row>
        <row r="7">
          <cell r="N7">
            <v>0</v>
          </cell>
        </row>
        <row r="8">
          <cell r="N8">
            <v>17863</v>
          </cell>
        </row>
        <row r="11">
          <cell r="N11">
            <v>5064</v>
          </cell>
        </row>
        <row r="12">
          <cell r="N12">
            <v>257038</v>
          </cell>
        </row>
      </sheetData>
      <sheetData sheetId="4">
        <row r="4">
          <cell r="N4">
            <v>379852</v>
          </cell>
        </row>
        <row r="5">
          <cell r="N5">
            <v>0</v>
          </cell>
        </row>
        <row r="6">
          <cell r="N6">
            <v>3151</v>
          </cell>
        </row>
        <row r="7">
          <cell r="N7">
            <v>0</v>
          </cell>
        </row>
        <row r="8">
          <cell r="N8">
            <v>8257</v>
          </cell>
        </row>
        <row r="11">
          <cell r="N11">
            <v>1116</v>
          </cell>
        </row>
        <row r="12">
          <cell r="N12">
            <v>333597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 - Des 2011"/>
      <sheetName val="Jan - Des 2012"/>
      <sheetName val="Jan - Des 2013"/>
      <sheetName val="Jan - Des 2014"/>
      <sheetName val="Jan - Des 2015"/>
    </sheetNames>
    <sheetDataSet>
      <sheetData sheetId="3">
        <row r="4">
          <cell r="N4">
            <v>72516</v>
          </cell>
        </row>
        <row r="5">
          <cell r="N5">
            <v>0</v>
          </cell>
        </row>
        <row r="6">
          <cell r="N6">
            <v>2198</v>
          </cell>
        </row>
        <row r="7">
          <cell r="N7">
            <v>0</v>
          </cell>
        </row>
        <row r="8">
          <cell r="N8">
            <v>4288</v>
          </cell>
        </row>
      </sheetData>
      <sheetData sheetId="4">
        <row r="4">
          <cell r="N4">
            <v>67712</v>
          </cell>
        </row>
        <row r="5">
          <cell r="N5">
            <v>0</v>
          </cell>
        </row>
        <row r="6">
          <cell r="N6">
            <v>3071</v>
          </cell>
        </row>
        <row r="7">
          <cell r="N7">
            <v>0</v>
          </cell>
        </row>
        <row r="8">
          <cell r="N8">
            <v>3190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 - Des 2011"/>
      <sheetName val="Jan - Des 2012"/>
      <sheetName val="Jan - Des 2013"/>
      <sheetName val="Jan - Des 2014"/>
      <sheetName val="Jan - Des 2015"/>
    </sheetNames>
    <sheetDataSet>
      <sheetData sheetId="2">
        <row r="11">
          <cell r="N11">
            <v>114869</v>
          </cell>
        </row>
        <row r="12">
          <cell r="N12">
            <v>10974</v>
          </cell>
        </row>
      </sheetData>
      <sheetData sheetId="3">
        <row r="4">
          <cell r="N4">
            <v>952100</v>
          </cell>
        </row>
        <row r="5">
          <cell r="N5">
            <v>392</v>
          </cell>
        </row>
        <row r="6">
          <cell r="N6">
            <v>3402</v>
          </cell>
        </row>
        <row r="7">
          <cell r="N7">
            <v>0</v>
          </cell>
        </row>
        <row r="8">
          <cell r="N8">
            <v>1978</v>
          </cell>
        </row>
        <row r="11">
          <cell r="N11">
            <v>239663</v>
          </cell>
        </row>
        <row r="12">
          <cell r="N12">
            <v>1152</v>
          </cell>
        </row>
      </sheetData>
      <sheetData sheetId="4">
        <row r="4">
          <cell r="N4">
            <v>1254014</v>
          </cell>
        </row>
        <row r="5">
          <cell r="N5">
            <v>4357</v>
          </cell>
        </row>
        <row r="6">
          <cell r="N6">
            <v>2751</v>
          </cell>
        </row>
        <row r="7">
          <cell r="N7">
            <v>0</v>
          </cell>
        </row>
        <row r="8">
          <cell r="N8">
            <v>2451</v>
          </cell>
        </row>
        <row r="11">
          <cell r="N11">
            <v>277407</v>
          </cell>
        </row>
        <row r="12">
          <cell r="N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B1:M6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0" customWidth="1"/>
    <col min="2" max="2" width="24.7109375" style="0" customWidth="1"/>
    <col min="3" max="12" width="11.7109375" style="0" customWidth="1"/>
    <col min="13" max="13" width="5.28125" style="0" customWidth="1"/>
    <col min="19" max="19" width="9.140625" style="0" customWidth="1"/>
    <col min="21" max="21" width="7.57421875" style="0" customWidth="1"/>
  </cols>
  <sheetData>
    <row r="1" ht="13.5" thickBot="1">
      <c r="B1" s="6" t="s">
        <v>11</v>
      </c>
    </row>
    <row r="2" spans="2:13" ht="12.75">
      <c r="B2" s="23"/>
      <c r="C2" s="24"/>
      <c r="D2" s="24"/>
      <c r="E2" s="24"/>
      <c r="F2" s="24"/>
      <c r="G2" s="24"/>
      <c r="H2" s="24"/>
      <c r="I2" s="25"/>
      <c r="J2" s="26"/>
      <c r="K2" s="27"/>
      <c r="L2" s="28" t="s">
        <v>26</v>
      </c>
      <c r="M2" s="7"/>
    </row>
    <row r="3" spans="2:13" ht="12.75">
      <c r="B3" s="50" t="s">
        <v>2</v>
      </c>
      <c r="C3" s="30">
        <v>2006</v>
      </c>
      <c r="D3" s="30">
        <v>2007</v>
      </c>
      <c r="E3" s="30">
        <v>2008</v>
      </c>
      <c r="F3" s="30">
        <v>2009</v>
      </c>
      <c r="G3" s="30">
        <v>2010</v>
      </c>
      <c r="H3" s="30">
        <v>2011</v>
      </c>
      <c r="I3" s="30">
        <v>2012</v>
      </c>
      <c r="J3" s="30">
        <v>2013</v>
      </c>
      <c r="K3" s="30">
        <v>2014</v>
      </c>
      <c r="L3" s="31">
        <v>2015</v>
      </c>
      <c r="M3" s="7"/>
    </row>
    <row r="4" spans="2:13" ht="13.5" thickBot="1">
      <c r="B4" s="32"/>
      <c r="C4" s="33" t="s">
        <v>14</v>
      </c>
      <c r="D4" s="33" t="s">
        <v>14</v>
      </c>
      <c r="E4" s="33" t="s">
        <v>14</v>
      </c>
      <c r="F4" s="33" t="s">
        <v>14</v>
      </c>
      <c r="G4" s="33" t="s">
        <v>14</v>
      </c>
      <c r="H4" s="33" t="s">
        <v>14</v>
      </c>
      <c r="I4" s="33" t="s">
        <v>14</v>
      </c>
      <c r="J4" s="33" t="s">
        <v>14</v>
      </c>
      <c r="K4" s="33" t="s">
        <v>14</v>
      </c>
      <c r="L4" s="34" t="s">
        <v>14</v>
      </c>
      <c r="M4" s="7"/>
    </row>
    <row r="5" spans="2:13" ht="12.75">
      <c r="B5" s="11" t="s">
        <v>12</v>
      </c>
      <c r="C5" s="13">
        <v>3426941</v>
      </c>
      <c r="D5" s="13">
        <v>3507017</v>
      </c>
      <c r="E5" s="13">
        <v>3787297</v>
      </c>
      <c r="F5" s="13">
        <v>3986827</v>
      </c>
      <c r="G5" s="13">
        <v>4020729</v>
      </c>
      <c r="H5" s="13">
        <v>4097095</v>
      </c>
      <c r="I5" s="13">
        <v>4282762</v>
      </c>
      <c r="J5" s="13">
        <v>4193804</v>
      </c>
      <c r="K5" s="13">
        <f>'[1]Jan - Des 2014'!$N$4</f>
        <v>3953694</v>
      </c>
      <c r="L5" s="14">
        <f>'[1]Jan - Des 2015'!$N$4</f>
        <v>3664040</v>
      </c>
      <c r="M5" s="8"/>
    </row>
    <row r="6" spans="2:13" ht="12.75">
      <c r="B6" s="15" t="s">
        <v>13</v>
      </c>
      <c r="C6" s="16">
        <v>270710</v>
      </c>
      <c r="D6" s="16">
        <v>281830</v>
      </c>
      <c r="E6" s="16">
        <v>322597</v>
      </c>
      <c r="F6" s="16">
        <v>382915</v>
      </c>
      <c r="G6" s="16">
        <v>276700</v>
      </c>
      <c r="H6" s="16">
        <v>233618</v>
      </c>
      <c r="I6" s="16">
        <f>'[2]MIELIES EN KORING'!I6</f>
        <v>309046</v>
      </c>
      <c r="J6" s="16">
        <f>'[2]MIELIES EN KORING'!J6</f>
        <v>297366</v>
      </c>
      <c r="K6" s="16">
        <f>'[1]Jan - Des 2014'!$N$5</f>
        <v>372023</v>
      </c>
      <c r="L6" s="17">
        <f>'[1]Jan - Des 2015'!$N$5</f>
        <v>410257</v>
      </c>
      <c r="M6" s="8"/>
    </row>
    <row r="7" spans="2:13" ht="12.75">
      <c r="B7" s="15" t="s">
        <v>6</v>
      </c>
      <c r="C7" s="16">
        <v>3832</v>
      </c>
      <c r="D7" s="16">
        <v>3552</v>
      </c>
      <c r="E7" s="16">
        <v>2457</v>
      </c>
      <c r="F7" s="16">
        <v>4753</v>
      </c>
      <c r="G7" s="16">
        <v>3287</v>
      </c>
      <c r="H7" s="16">
        <v>6460</v>
      </c>
      <c r="I7" s="16">
        <v>8713</v>
      </c>
      <c r="J7" s="16">
        <f>'[2]MIELIES EN KORING'!J7</f>
        <v>5625</v>
      </c>
      <c r="K7" s="16">
        <f>'[1]Jan - Des 2014'!$N$6</f>
        <v>2935</v>
      </c>
      <c r="L7" s="17">
        <f>'[1]Jan - Des 2015'!$N$6</f>
        <v>2911</v>
      </c>
      <c r="M7" s="8"/>
    </row>
    <row r="8" spans="2:13" ht="12.75">
      <c r="B8" s="15" t="s">
        <v>17</v>
      </c>
      <c r="C8" s="16">
        <v>21</v>
      </c>
      <c r="D8" s="16">
        <v>0</v>
      </c>
      <c r="E8" s="16">
        <v>0</v>
      </c>
      <c r="F8" s="16">
        <v>3246</v>
      </c>
      <c r="G8" s="16">
        <v>806</v>
      </c>
      <c r="H8" s="16">
        <v>19</v>
      </c>
      <c r="I8" s="16">
        <f>'[2]MIELIES EN KORING'!I8</f>
        <v>7516</v>
      </c>
      <c r="J8" s="16">
        <f>'[2]MIELIES EN KORING'!J8</f>
        <v>4</v>
      </c>
      <c r="K8" s="16">
        <f>'[1]Jan - Des 2014'!$N$7</f>
        <v>73</v>
      </c>
      <c r="L8" s="17">
        <f>'[1]Jan - Des 2015'!$N$7</f>
        <v>19411</v>
      </c>
      <c r="M8" s="8"/>
    </row>
    <row r="9" spans="2:13" ht="12.75">
      <c r="B9" s="15" t="s">
        <v>7</v>
      </c>
      <c r="C9" s="16">
        <v>9108</v>
      </c>
      <c r="D9" s="16">
        <v>7950</v>
      </c>
      <c r="E9" s="16">
        <v>11817</v>
      </c>
      <c r="F9" s="16">
        <v>15427</v>
      </c>
      <c r="G9" s="16">
        <v>10023</v>
      </c>
      <c r="H9" s="16">
        <v>5282</v>
      </c>
      <c r="I9" s="16">
        <f>'[2]MIELIES EN KORING'!I9</f>
        <v>4226</v>
      </c>
      <c r="J9" s="16">
        <f>'[2]MIELIES EN KORING'!J9</f>
        <v>4934</v>
      </c>
      <c r="K9" s="16">
        <f>'[1]Jan - Des 2014'!$N$8</f>
        <v>2843</v>
      </c>
      <c r="L9" s="17">
        <f>'[1]Jan - Des 2015'!$N$8</f>
        <v>1335</v>
      </c>
      <c r="M9" s="8"/>
    </row>
    <row r="10" spans="2:13" ht="13.5" thickBot="1">
      <c r="B10" s="12" t="s">
        <v>8</v>
      </c>
      <c r="C10" s="18">
        <f aca="true" t="shared" si="0" ref="C10:J10">SUM(C5:C9)</f>
        <v>3710612</v>
      </c>
      <c r="D10" s="18">
        <f t="shared" si="0"/>
        <v>3800349</v>
      </c>
      <c r="E10" s="18">
        <f t="shared" si="0"/>
        <v>4124168</v>
      </c>
      <c r="F10" s="18">
        <f t="shared" si="0"/>
        <v>4393168</v>
      </c>
      <c r="G10" s="18">
        <f t="shared" si="0"/>
        <v>4311545</v>
      </c>
      <c r="H10" s="18">
        <f t="shared" si="0"/>
        <v>4342474</v>
      </c>
      <c r="I10" s="18">
        <f t="shared" si="0"/>
        <v>4612263</v>
      </c>
      <c r="J10" s="18">
        <f t="shared" si="0"/>
        <v>4501733</v>
      </c>
      <c r="K10" s="18">
        <f>SUM(K5:K9)</f>
        <v>4331568</v>
      </c>
      <c r="L10" s="19">
        <f>SUM(L5:L9)</f>
        <v>4097954</v>
      </c>
      <c r="M10" s="8"/>
    </row>
    <row r="11" spans="2:13" ht="13.5" thickBot="1">
      <c r="B11" s="20" t="s"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8"/>
    </row>
    <row r="12" spans="2:13" s="4" customFormat="1" ht="12.75">
      <c r="B12" s="11" t="s">
        <v>18</v>
      </c>
      <c r="C12" s="13">
        <v>6461</v>
      </c>
      <c r="D12" s="13">
        <v>7508</v>
      </c>
      <c r="E12" s="13">
        <v>8976</v>
      </c>
      <c r="F12" s="13">
        <v>11019</v>
      </c>
      <c r="G12" s="13">
        <v>13306</v>
      </c>
      <c r="H12" s="13">
        <v>13306</v>
      </c>
      <c r="I12" s="13">
        <v>14043</v>
      </c>
      <c r="J12" s="13">
        <v>13803</v>
      </c>
      <c r="K12" s="13">
        <f>'[1]Jan - Des 2014'!$N$11</f>
        <v>38850</v>
      </c>
      <c r="L12" s="14">
        <f>'[1]Jan - Des 2015'!$N$11</f>
        <v>73534</v>
      </c>
      <c r="M12" s="9"/>
    </row>
    <row r="13" spans="2:13" ht="13.5" thickBot="1">
      <c r="B13" s="49" t="s">
        <v>1</v>
      </c>
      <c r="C13" s="43">
        <f>C12/$C$18*100</f>
        <v>0.17412222026986385</v>
      </c>
      <c r="D13" s="43">
        <f>D12/$D$18*100</f>
        <v>0.19756080296835896</v>
      </c>
      <c r="E13" s="43">
        <f>E12/$E$18*100</f>
        <v>0.2176438981147228</v>
      </c>
      <c r="F13" s="43">
        <f>F12/$F$18*100</f>
        <v>0.250821275216427</v>
      </c>
      <c r="G13" s="43">
        <f>G12/$G$18*100</f>
        <v>0.30861326972117886</v>
      </c>
      <c r="H13" s="43">
        <f>H12/$H$18*100</f>
        <v>0.30641519097178244</v>
      </c>
      <c r="I13" s="43">
        <f>I12/$I$18*100</f>
        <v>0.30447092891277017</v>
      </c>
      <c r="J13" s="43">
        <f>J12/$J$18*100</f>
        <v>0.30661525239280074</v>
      </c>
      <c r="K13" s="43">
        <f>K12/$K$18*100</f>
        <v>0.8969038463669508</v>
      </c>
      <c r="L13" s="48">
        <f>L12/$L$18*100</f>
        <v>1.7944076483044955</v>
      </c>
      <c r="M13" s="9"/>
    </row>
    <row r="14" spans="2:13" s="4" customFormat="1" ht="12.75">
      <c r="B14" s="11" t="s">
        <v>3</v>
      </c>
      <c r="C14" s="13">
        <v>1630306</v>
      </c>
      <c r="D14" s="13">
        <v>1654314</v>
      </c>
      <c r="E14" s="13">
        <v>1508521</v>
      </c>
      <c r="F14" s="13">
        <v>1189360</v>
      </c>
      <c r="G14" s="13">
        <v>1099576</v>
      </c>
      <c r="H14" s="13">
        <v>963098</v>
      </c>
      <c r="I14" s="13">
        <v>1142413</v>
      </c>
      <c r="J14" s="16">
        <f>'[2]MIELIES EN KORING'!J14</f>
        <v>1079836</v>
      </c>
      <c r="K14" s="13">
        <f>'[1]Jan - Des 2014'!$N$12</f>
        <v>1079679</v>
      </c>
      <c r="L14" s="14">
        <f>'[1]Jan - Des 2015'!$N$12</f>
        <v>916400</v>
      </c>
      <c r="M14" s="9"/>
    </row>
    <row r="15" spans="2:13" ht="13.5" thickBot="1">
      <c r="B15" s="49" t="s">
        <v>1</v>
      </c>
      <c r="C15" s="43">
        <f>C14/$C$18*100</f>
        <v>43.93631023669411</v>
      </c>
      <c r="D15" s="43">
        <f>D14/$D$18*100</f>
        <v>43.530581007165395</v>
      </c>
      <c r="E15" s="43">
        <f>E14/$E$18*100</f>
        <v>36.57758364838678</v>
      </c>
      <c r="F15" s="43">
        <f>F14/$F$18*100</f>
        <v>27.072945992504728</v>
      </c>
      <c r="G15" s="43">
        <f>G14/$G$18*100</f>
        <v>25.503062127381256</v>
      </c>
      <c r="H15" s="43">
        <f>H14/$H$18*100</f>
        <v>22.178555358074682</v>
      </c>
      <c r="I15" s="43">
        <f>I14/$I$18*100</f>
        <v>24.769034202949832</v>
      </c>
      <c r="J15" s="43">
        <f>J14/$J$18*100</f>
        <v>23.98711784994801</v>
      </c>
      <c r="K15" s="43">
        <f>K14/$K$18*100</f>
        <v>24.925823627841005</v>
      </c>
      <c r="L15" s="48">
        <f>L14/$L$18*100</f>
        <v>22.362378884682453</v>
      </c>
      <c r="M15" s="9"/>
    </row>
    <row r="16" spans="2:13" s="4" customFormat="1" ht="12.75">
      <c r="B16" s="11" t="s">
        <v>4</v>
      </c>
      <c r="C16" s="13">
        <v>2073845</v>
      </c>
      <c r="D16" s="13">
        <v>2138527</v>
      </c>
      <c r="E16" s="13">
        <v>2606671</v>
      </c>
      <c r="F16" s="13">
        <v>3192789</v>
      </c>
      <c r="G16" s="13">
        <v>3198663</v>
      </c>
      <c r="H16" s="13">
        <v>3366070</v>
      </c>
      <c r="I16" s="13">
        <v>3455807</v>
      </c>
      <c r="J16" s="16">
        <v>3408094</v>
      </c>
      <c r="K16" s="46">
        <f>K10-K12-K14</f>
        <v>3213039</v>
      </c>
      <c r="L16" s="47">
        <f>L10-L12-L14</f>
        <v>3108020</v>
      </c>
      <c r="M16" s="9"/>
    </row>
    <row r="17" spans="2:13" ht="13.5" thickBot="1">
      <c r="B17" s="49" t="s">
        <v>1</v>
      </c>
      <c r="C17" s="43">
        <f>C16/$C$18*100</f>
        <v>55.88956754303602</v>
      </c>
      <c r="D17" s="43">
        <f>D16/$D$18*100</f>
        <v>56.27185818986624</v>
      </c>
      <c r="E17" s="43">
        <f>E16/$E$18*100</f>
        <v>63.20477245349851</v>
      </c>
      <c r="F17" s="43">
        <f>F16/$F$18*100</f>
        <v>72.67623273227885</v>
      </c>
      <c r="G17" s="43">
        <f>G16/$G$18*100</f>
        <v>74.18832460289757</v>
      </c>
      <c r="H17" s="43">
        <f>H16/$H$18*100</f>
        <v>77.51502945095353</v>
      </c>
      <c r="I17" s="43">
        <f>I16/$I$18*100</f>
        <v>74.9264948681374</v>
      </c>
      <c r="J17" s="43">
        <f>J16/$J$18*100</f>
        <v>75.70626689765919</v>
      </c>
      <c r="K17" s="43">
        <f>K16/$K$18*100</f>
        <v>74.17727252579205</v>
      </c>
      <c r="L17" s="48">
        <f>L16/$L$18*100</f>
        <v>75.84321346701304</v>
      </c>
      <c r="M17" s="9"/>
    </row>
    <row r="18" spans="2:13" s="4" customFormat="1" ht="12.75">
      <c r="B18" s="15" t="s">
        <v>5</v>
      </c>
      <c r="C18" s="16">
        <f>+C12+C14+C16</f>
        <v>3710612</v>
      </c>
      <c r="D18" s="16">
        <f aca="true" t="shared" si="1" ref="D18:J18">+D12+D14+D16</f>
        <v>3800349</v>
      </c>
      <c r="E18" s="16">
        <f t="shared" si="1"/>
        <v>4124168</v>
      </c>
      <c r="F18" s="16">
        <f t="shared" si="1"/>
        <v>4393168</v>
      </c>
      <c r="G18" s="16">
        <f t="shared" si="1"/>
        <v>4311545</v>
      </c>
      <c r="H18" s="16">
        <f t="shared" si="1"/>
        <v>4342474</v>
      </c>
      <c r="I18" s="16">
        <f t="shared" si="1"/>
        <v>4612263</v>
      </c>
      <c r="J18" s="16">
        <f t="shared" si="1"/>
        <v>4501733</v>
      </c>
      <c r="K18" s="13">
        <f>+K12+K14+K16</f>
        <v>4331568</v>
      </c>
      <c r="L18" s="14">
        <f>+L12+L14+L16</f>
        <v>4097954</v>
      </c>
      <c r="M18" s="9"/>
    </row>
    <row r="19" spans="2:13" ht="13.5" thickBot="1">
      <c r="B19" s="49" t="s">
        <v>1</v>
      </c>
      <c r="C19" s="43">
        <f aca="true" t="shared" si="2" ref="C19:L19">+C13+C15+C17</f>
        <v>100</v>
      </c>
      <c r="D19" s="43">
        <f t="shared" si="2"/>
        <v>100</v>
      </c>
      <c r="E19" s="43">
        <f t="shared" si="2"/>
        <v>100</v>
      </c>
      <c r="F19" s="43">
        <f t="shared" si="2"/>
        <v>100</v>
      </c>
      <c r="G19" s="43">
        <f t="shared" si="2"/>
        <v>100</v>
      </c>
      <c r="H19" s="43">
        <f t="shared" si="2"/>
        <v>100</v>
      </c>
      <c r="I19" s="43">
        <f t="shared" si="2"/>
        <v>100</v>
      </c>
      <c r="J19" s="43">
        <f t="shared" si="2"/>
        <v>100</v>
      </c>
      <c r="K19" s="43">
        <f>+K13+K15+K17</f>
        <v>100</v>
      </c>
      <c r="L19" s="48">
        <f t="shared" si="2"/>
        <v>100</v>
      </c>
      <c r="M19" s="9"/>
    </row>
    <row r="20" spans="3:13" ht="13.5" thickBot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2.75">
      <c r="B21" s="23"/>
      <c r="C21" s="35"/>
      <c r="D21" s="35"/>
      <c r="E21" s="35"/>
      <c r="F21" s="35"/>
      <c r="G21" s="35"/>
      <c r="H21" s="35"/>
      <c r="I21" s="25"/>
      <c r="J21" s="36"/>
      <c r="K21" s="36"/>
      <c r="L21" s="37" t="str">
        <f>L2</f>
        <v>Jan - Dec</v>
      </c>
      <c r="M21" s="7"/>
    </row>
    <row r="22" spans="2:13" ht="12.75">
      <c r="B22" s="50" t="s">
        <v>9</v>
      </c>
      <c r="C22" s="38">
        <v>2006</v>
      </c>
      <c r="D22" s="38">
        <v>2007</v>
      </c>
      <c r="E22" s="38">
        <v>2008</v>
      </c>
      <c r="F22" s="38">
        <v>2009</v>
      </c>
      <c r="G22" s="38">
        <v>2010</v>
      </c>
      <c r="H22" s="38">
        <v>2011</v>
      </c>
      <c r="I22" s="30">
        <v>2012</v>
      </c>
      <c r="J22" s="30">
        <v>2013</v>
      </c>
      <c r="K22" s="30">
        <f>K3</f>
        <v>2014</v>
      </c>
      <c r="L22" s="31">
        <f>L3</f>
        <v>2015</v>
      </c>
      <c r="M22" s="7"/>
    </row>
    <row r="23" spans="2:13" ht="13.5" thickBot="1">
      <c r="B23" s="32"/>
      <c r="C23" s="39" t="s">
        <v>14</v>
      </c>
      <c r="D23" s="39" t="s">
        <v>14</v>
      </c>
      <c r="E23" s="39" t="s">
        <v>14</v>
      </c>
      <c r="F23" s="39" t="s">
        <v>14</v>
      </c>
      <c r="G23" s="39" t="s">
        <v>14</v>
      </c>
      <c r="H23" s="39" t="s">
        <v>14</v>
      </c>
      <c r="I23" s="39" t="s">
        <v>14</v>
      </c>
      <c r="J23" s="39" t="s">
        <v>14</v>
      </c>
      <c r="K23" s="39" t="s">
        <v>14</v>
      </c>
      <c r="L23" s="40" t="s">
        <v>14</v>
      </c>
      <c r="M23" s="10"/>
    </row>
    <row r="24" spans="2:13" ht="12.75">
      <c r="B24" s="11" t="s">
        <v>12</v>
      </c>
      <c r="C24" s="13">
        <v>6357178</v>
      </c>
      <c r="D24" s="13">
        <v>6833397</v>
      </c>
      <c r="E24" s="13">
        <v>6415486</v>
      </c>
      <c r="F24" s="13">
        <v>6907814</v>
      </c>
      <c r="G24" s="13">
        <v>7244285</v>
      </c>
      <c r="H24" s="13">
        <v>7724384</v>
      </c>
      <c r="I24" s="13">
        <v>7256494</v>
      </c>
      <c r="J24" s="13">
        <v>7351521</v>
      </c>
      <c r="K24" s="13">
        <f>'[3]Jan - Des 2014'!$N$4</f>
        <v>7528420</v>
      </c>
      <c r="L24" s="14">
        <f>'[3]Jan - Des 2015'!$N$4</f>
        <v>8434455</v>
      </c>
      <c r="M24" s="8"/>
    </row>
    <row r="25" spans="2:13" ht="12.75">
      <c r="B25" s="15" t="s">
        <v>13</v>
      </c>
      <c r="C25" s="16">
        <v>846675</v>
      </c>
      <c r="D25" s="16">
        <v>410824</v>
      </c>
      <c r="E25" s="16">
        <v>1031126</v>
      </c>
      <c r="F25" s="16">
        <v>919312</v>
      </c>
      <c r="G25" s="16">
        <v>702574</v>
      </c>
      <c r="H25" s="16">
        <v>609491</v>
      </c>
      <c r="I25" s="16">
        <v>565386</v>
      </c>
      <c r="J25" s="16">
        <f>'[2]MIELIES EN KORING'!J25</f>
        <v>802112</v>
      </c>
      <c r="K25" s="16">
        <f>'[3]Jan - Des 2014'!$N$5</f>
        <v>819133</v>
      </c>
      <c r="L25" s="17">
        <f>'[3]Jan - Des 2015'!$N$5</f>
        <v>671507</v>
      </c>
      <c r="M25" s="8"/>
    </row>
    <row r="26" spans="2:13" ht="12.75">
      <c r="B26" s="15" t="s">
        <v>6</v>
      </c>
      <c r="C26" s="16">
        <v>282317</v>
      </c>
      <c r="D26" s="16">
        <v>225490</v>
      </c>
      <c r="E26" s="16">
        <v>211228</v>
      </c>
      <c r="F26" s="16">
        <v>311574</v>
      </c>
      <c r="G26" s="16">
        <v>515421</v>
      </c>
      <c r="H26" s="16">
        <v>510908</v>
      </c>
      <c r="I26" s="16">
        <v>451005</v>
      </c>
      <c r="J26" s="16">
        <f>'[2]MIELIES EN KORING'!J26</f>
        <v>385101</v>
      </c>
      <c r="K26" s="16">
        <f>'[3]Jan - Des 2014'!$N$6</f>
        <v>201177</v>
      </c>
      <c r="L26" s="17">
        <f>'[3]Jan - Des 2015'!$N$6</f>
        <v>195286</v>
      </c>
      <c r="M26" s="8"/>
    </row>
    <row r="27" spans="2:13" ht="12.75">
      <c r="B27" s="15" t="s">
        <v>17</v>
      </c>
      <c r="C27" s="16">
        <v>159955</v>
      </c>
      <c r="D27" s="16">
        <v>8276</v>
      </c>
      <c r="E27" s="16">
        <v>627424</v>
      </c>
      <c r="F27" s="16">
        <v>1050056</v>
      </c>
      <c r="G27" s="16">
        <v>903618</v>
      </c>
      <c r="H27" s="16">
        <v>2284650</v>
      </c>
      <c r="I27" s="16">
        <v>834917</v>
      </c>
      <c r="J27" s="16">
        <f>'[2]MIELIES EN KORING'!J27</f>
        <v>1492517</v>
      </c>
      <c r="K27" s="16">
        <f>'[3]Jan - Des 2014'!$N$7</f>
        <v>1160180</v>
      </c>
      <c r="L27" s="17">
        <f>'[3]Jan - Des 2015'!$N$7</f>
        <v>15013</v>
      </c>
      <c r="M27" s="8"/>
    </row>
    <row r="28" spans="2:13" ht="12.75">
      <c r="B28" s="15" t="s">
        <v>7</v>
      </c>
      <c r="C28" s="16">
        <v>284449</v>
      </c>
      <c r="D28" s="16">
        <v>212087</v>
      </c>
      <c r="E28" s="16">
        <v>229056</v>
      </c>
      <c r="F28" s="16">
        <v>307655</v>
      </c>
      <c r="G28" s="16">
        <v>283030</v>
      </c>
      <c r="H28" s="16">
        <v>185511</v>
      </c>
      <c r="I28" s="16">
        <v>131091</v>
      </c>
      <c r="J28" s="16">
        <f>'[2]MIELIES EN KORING'!J28</f>
        <v>158745</v>
      </c>
      <c r="K28" s="16">
        <f>'[3]Jan - Des 2014'!$N$8</f>
        <v>118531</v>
      </c>
      <c r="L28" s="17">
        <f>'[3]Jan - Des 2015'!$N$8</f>
        <v>103910</v>
      </c>
      <c r="M28" s="8"/>
    </row>
    <row r="29" spans="2:13" ht="13.5" thickBot="1">
      <c r="B29" s="12" t="s">
        <v>8</v>
      </c>
      <c r="C29" s="18">
        <f aca="true" t="shared" si="3" ref="C29:J29">SUM(C24:C28)</f>
        <v>7930574</v>
      </c>
      <c r="D29" s="18">
        <f t="shared" si="3"/>
        <v>7690074</v>
      </c>
      <c r="E29" s="18">
        <f t="shared" si="3"/>
        <v>8514320</v>
      </c>
      <c r="F29" s="18">
        <f t="shared" si="3"/>
        <v>9496411</v>
      </c>
      <c r="G29" s="18">
        <f t="shared" si="3"/>
        <v>9648928</v>
      </c>
      <c r="H29" s="18">
        <f t="shared" si="3"/>
        <v>11314944</v>
      </c>
      <c r="I29" s="18">
        <f t="shared" si="3"/>
        <v>9238893</v>
      </c>
      <c r="J29" s="18">
        <f t="shared" si="3"/>
        <v>10189996</v>
      </c>
      <c r="K29" s="18">
        <f>SUM(K24:K28)</f>
        <v>9827441</v>
      </c>
      <c r="L29" s="19">
        <f>SUM(L24:L28)</f>
        <v>9420171</v>
      </c>
      <c r="M29" s="8"/>
    </row>
    <row r="30" spans="2:13" ht="13.5" thickBot="1">
      <c r="B30" s="20" t="s"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8"/>
    </row>
    <row r="31" spans="2:13" ht="12.75">
      <c r="B31" s="1" t="s">
        <v>18</v>
      </c>
      <c r="C31" s="41">
        <v>648389</v>
      </c>
      <c r="D31" s="13">
        <v>653839</v>
      </c>
      <c r="E31" s="13">
        <v>690606</v>
      </c>
      <c r="F31" s="13">
        <v>879513</v>
      </c>
      <c r="G31" s="13">
        <v>754934</v>
      </c>
      <c r="H31" s="13">
        <v>810224</v>
      </c>
      <c r="I31" s="13">
        <v>793157</v>
      </c>
      <c r="J31" s="13">
        <v>847175</v>
      </c>
      <c r="K31" s="13">
        <f>'[3]Jan - Des 2014'!$N$11</f>
        <v>850432</v>
      </c>
      <c r="L31" s="14">
        <f>'[3]Jan - Des 2015'!$N$11</f>
        <v>795227</v>
      </c>
      <c r="M31" s="9"/>
    </row>
    <row r="32" spans="2:13" ht="13.5" thickBot="1">
      <c r="B32" s="3" t="s">
        <v>1</v>
      </c>
      <c r="C32" s="42">
        <f>C31/$C$37*100</f>
        <v>8.175814260102737</v>
      </c>
      <c r="D32" s="43">
        <f>D31/$D$37*100</f>
        <v>8.502375919919626</v>
      </c>
      <c r="E32" s="43">
        <f>E31/$E$37*100</f>
        <v>8.111111633107518</v>
      </c>
      <c r="F32" s="43">
        <f>F31/$F$37*100</f>
        <v>9.261530487675817</v>
      </c>
      <c r="G32" s="43">
        <f>G31/$G$37*100</f>
        <v>7.824019414384686</v>
      </c>
      <c r="H32" s="43">
        <f>H31/$H$37*100</f>
        <v>7.1606540871965425</v>
      </c>
      <c r="I32" s="43">
        <f>I31/$I$37*100</f>
        <v>8.58497874150074</v>
      </c>
      <c r="J32" s="43">
        <f>'[2]MIELIES EN KORING'!$J$32</f>
        <v>8.313791290987748</v>
      </c>
      <c r="K32" s="44">
        <f>K31/$K$37*100</f>
        <v>8.653646457913103</v>
      </c>
      <c r="L32" s="45">
        <f>L31/$L$37*100</f>
        <v>8.441746970410623</v>
      </c>
      <c r="M32" s="9"/>
    </row>
    <row r="33" spans="2:13" ht="12.75">
      <c r="B33" s="1" t="s">
        <v>3</v>
      </c>
      <c r="C33" s="41">
        <v>2591127</v>
      </c>
      <c r="D33" s="13">
        <v>2465779</v>
      </c>
      <c r="E33" s="13">
        <v>2420455</v>
      </c>
      <c r="F33" s="13">
        <v>2571971</v>
      </c>
      <c r="G33" s="13">
        <v>2063101</v>
      </c>
      <c r="H33" s="13">
        <v>2199795</v>
      </c>
      <c r="I33" s="13">
        <v>1688065</v>
      </c>
      <c r="J33" s="16">
        <f>'[2]MIELIES EN KORING'!$J$33</f>
        <v>1801877</v>
      </c>
      <c r="K33" s="13">
        <f>'[3]Jan - Des 2014'!$N$12</f>
        <v>1540781</v>
      </c>
      <c r="L33" s="14">
        <f>'[3]Jan - Des 2015'!$N$12</f>
        <v>932160</v>
      </c>
      <c r="M33" s="9"/>
    </row>
    <row r="34" spans="2:13" ht="13.5" thickBot="1">
      <c r="B34" s="3" t="s">
        <v>1</v>
      </c>
      <c r="C34" s="42">
        <f>C33/$C$37*100</f>
        <v>32.672628740366086</v>
      </c>
      <c r="D34" s="43">
        <f>D33/$D$37*100</f>
        <v>32.06443787146912</v>
      </c>
      <c r="E34" s="43">
        <f>E33/$E$37*100</f>
        <v>28.428048276315664</v>
      </c>
      <c r="F34" s="43">
        <f>F33/$F$37*100</f>
        <v>27.083610850457084</v>
      </c>
      <c r="G34" s="43">
        <f>G33/$G$37*100</f>
        <v>21.38166022173655</v>
      </c>
      <c r="H34" s="43">
        <f>H33/$H$37*100</f>
        <v>19.441501433855972</v>
      </c>
      <c r="I34" s="43">
        <f>I33/$I$37*100</f>
        <v>18.27129072714664</v>
      </c>
      <c r="J34" s="43">
        <f>'[2]MIELIES EN KORING'!$J$34</f>
        <v>17.68280380090434</v>
      </c>
      <c r="K34" s="44">
        <f>K33/$K$37*100</f>
        <v>15.678354110698809</v>
      </c>
      <c r="L34" s="45">
        <f>L33/$L$37*100</f>
        <v>9.89536177209522</v>
      </c>
      <c r="M34" s="9"/>
    </row>
    <row r="35" spans="2:13" ht="12.75">
      <c r="B35" s="1" t="s">
        <v>4</v>
      </c>
      <c r="C35" s="41">
        <v>4691058</v>
      </c>
      <c r="D35" s="13">
        <v>4570456</v>
      </c>
      <c r="E35" s="13">
        <v>5403259</v>
      </c>
      <c r="F35" s="13">
        <v>6044927</v>
      </c>
      <c r="G35" s="13">
        <v>6830893</v>
      </c>
      <c r="H35" s="13">
        <v>8304925</v>
      </c>
      <c r="I35" s="13">
        <v>6757671</v>
      </c>
      <c r="J35" s="16">
        <v>7540944</v>
      </c>
      <c r="K35" s="46">
        <f>K29-K31-K33</f>
        <v>7436228</v>
      </c>
      <c r="L35" s="47">
        <f>L29-L31-L33</f>
        <v>7692784</v>
      </c>
      <c r="M35" s="9"/>
    </row>
    <row r="36" spans="2:13" ht="13.5" thickBot="1">
      <c r="B36" s="3" t="s">
        <v>1</v>
      </c>
      <c r="C36" s="42">
        <f>C35/$C$37*100</f>
        <v>59.15155699953119</v>
      </c>
      <c r="D36" s="43">
        <f>D35/$D$37*100</f>
        <v>59.433186208611254</v>
      </c>
      <c r="E36" s="43">
        <f>E35/$E$37*100</f>
        <v>63.46084009057682</v>
      </c>
      <c r="F36" s="43">
        <f>F35/$F$37*100</f>
        <v>63.654858661867095</v>
      </c>
      <c r="G36" s="43">
        <f>G35/$G$37*100</f>
        <v>70.79432036387875</v>
      </c>
      <c r="H36" s="43">
        <f>H35/$H$37*100</f>
        <v>73.39784447894748</v>
      </c>
      <c r="I36" s="43">
        <f>I35/$I$37*100</f>
        <v>73.14373053135263</v>
      </c>
      <c r="J36" s="43">
        <f>'[2]MIELIES EN KORING'!$J$36</f>
        <v>74.00340490810791</v>
      </c>
      <c r="K36" s="44">
        <v>75.7</v>
      </c>
      <c r="L36" s="45">
        <f>L35/$L$37*100</f>
        <v>81.66289125749417</v>
      </c>
      <c r="M36" s="9"/>
    </row>
    <row r="37" spans="2:13" ht="12.75">
      <c r="B37" s="2" t="s">
        <v>5</v>
      </c>
      <c r="C37" s="41">
        <f>+C31+C33+C35</f>
        <v>7930574</v>
      </c>
      <c r="D37" s="13">
        <f aca="true" t="shared" si="4" ref="D37:J37">+D31+D33+D35</f>
        <v>7690074</v>
      </c>
      <c r="E37" s="13">
        <f t="shared" si="4"/>
        <v>8514320</v>
      </c>
      <c r="F37" s="13">
        <f t="shared" si="4"/>
        <v>9496411</v>
      </c>
      <c r="G37" s="13">
        <f t="shared" si="4"/>
        <v>9648928</v>
      </c>
      <c r="H37" s="13">
        <f t="shared" si="4"/>
        <v>11314944</v>
      </c>
      <c r="I37" s="13">
        <f t="shared" si="4"/>
        <v>9238893</v>
      </c>
      <c r="J37" s="13">
        <f t="shared" si="4"/>
        <v>10189996</v>
      </c>
      <c r="K37" s="13">
        <f>+K31+K33+K35</f>
        <v>9827441</v>
      </c>
      <c r="L37" s="14">
        <f>+L31+L33+L35</f>
        <v>9420171</v>
      </c>
      <c r="M37" s="9"/>
    </row>
    <row r="38" spans="2:13" ht="13.5" thickBot="1">
      <c r="B38" s="3" t="s">
        <v>1</v>
      </c>
      <c r="C38" s="42">
        <f>C37/$C$37*100</f>
        <v>100</v>
      </c>
      <c r="D38" s="43">
        <f>D37/$D$37*100</f>
        <v>100</v>
      </c>
      <c r="E38" s="43">
        <f>E37/$E$37*100</f>
        <v>100</v>
      </c>
      <c r="F38" s="43">
        <f>F37/$F$37*100</f>
        <v>100</v>
      </c>
      <c r="G38" s="43">
        <f>G37/$G$37*100</f>
        <v>100</v>
      </c>
      <c r="H38" s="43">
        <f>H37/$H$37*100</f>
        <v>100</v>
      </c>
      <c r="I38" s="43">
        <f>I37/$I$37*100</f>
        <v>100</v>
      </c>
      <c r="J38" s="43">
        <f>'[2]MIELIES EN KORING'!$J$38</f>
        <v>100</v>
      </c>
      <c r="K38" s="43">
        <f>+K32+K34+K36</f>
        <v>100.03200056861192</v>
      </c>
      <c r="L38" s="48">
        <f>+L32+L34+L36</f>
        <v>100</v>
      </c>
      <c r="M38" s="9"/>
    </row>
    <row r="39" spans="3:13" ht="13.5" thickBo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>
      <c r="B40" s="23"/>
      <c r="C40" s="35"/>
      <c r="D40" s="35"/>
      <c r="E40" s="35"/>
      <c r="F40" s="35"/>
      <c r="G40" s="35"/>
      <c r="H40" s="35"/>
      <c r="I40" s="25"/>
      <c r="J40" s="36"/>
      <c r="K40" s="36"/>
      <c r="L40" s="37" t="str">
        <f>L21</f>
        <v>Jan - Dec</v>
      </c>
      <c r="M40" s="7"/>
    </row>
    <row r="41" spans="2:13" ht="12.75">
      <c r="B41" s="50" t="s">
        <v>10</v>
      </c>
      <c r="C41" s="38">
        <v>2006</v>
      </c>
      <c r="D41" s="38">
        <v>2007</v>
      </c>
      <c r="E41" s="38">
        <v>2008</v>
      </c>
      <c r="F41" s="38">
        <v>2009</v>
      </c>
      <c r="G41" s="38">
        <v>2010</v>
      </c>
      <c r="H41" s="38">
        <v>2011</v>
      </c>
      <c r="I41" s="30">
        <v>2012</v>
      </c>
      <c r="J41" s="30">
        <v>2013</v>
      </c>
      <c r="K41" s="30">
        <f>K22</f>
        <v>2014</v>
      </c>
      <c r="L41" s="31">
        <f>L22</f>
        <v>2015</v>
      </c>
      <c r="M41" s="7"/>
    </row>
    <row r="42" spans="2:13" ht="13.5" thickBot="1">
      <c r="B42" s="32"/>
      <c r="C42" s="39" t="s">
        <v>14</v>
      </c>
      <c r="D42" s="39" t="s">
        <v>14</v>
      </c>
      <c r="E42" s="39" t="s">
        <v>14</v>
      </c>
      <c r="F42" s="39" t="s">
        <v>14</v>
      </c>
      <c r="G42" s="39" t="s">
        <v>14</v>
      </c>
      <c r="H42" s="39" t="s">
        <v>14</v>
      </c>
      <c r="I42" s="39" t="s">
        <v>14</v>
      </c>
      <c r="J42" s="39" t="s">
        <v>14</v>
      </c>
      <c r="K42" s="39" t="s">
        <v>14</v>
      </c>
      <c r="L42" s="40" t="s">
        <v>14</v>
      </c>
      <c r="M42" s="10"/>
    </row>
    <row r="43" spans="2:13" ht="12.75">
      <c r="B43" s="11" t="s">
        <v>12</v>
      </c>
      <c r="C43" s="13">
        <f aca="true" t="shared" si="5" ref="C43:H48">C5+C24</f>
        <v>9784119</v>
      </c>
      <c r="D43" s="13">
        <f t="shared" si="5"/>
        <v>10340414</v>
      </c>
      <c r="E43" s="13">
        <f t="shared" si="5"/>
        <v>10202783</v>
      </c>
      <c r="F43" s="13">
        <f t="shared" si="5"/>
        <v>10894641</v>
      </c>
      <c r="G43" s="13">
        <f t="shared" si="5"/>
        <v>11265014</v>
      </c>
      <c r="H43" s="13">
        <f t="shared" si="5"/>
        <v>11821479</v>
      </c>
      <c r="I43" s="13">
        <f aca="true" t="shared" si="6" ref="I43:J48">I5+I24</f>
        <v>11539256</v>
      </c>
      <c r="J43" s="13">
        <f t="shared" si="6"/>
        <v>11545325</v>
      </c>
      <c r="K43" s="13">
        <f aca="true" t="shared" si="7" ref="K43:L48">K5+K24</f>
        <v>11482114</v>
      </c>
      <c r="L43" s="14">
        <f t="shared" si="7"/>
        <v>12098495</v>
      </c>
      <c r="M43" s="8"/>
    </row>
    <row r="44" spans="2:13" ht="12.75">
      <c r="B44" s="15" t="s">
        <v>13</v>
      </c>
      <c r="C44" s="16">
        <f t="shared" si="5"/>
        <v>1117385</v>
      </c>
      <c r="D44" s="16">
        <f t="shared" si="5"/>
        <v>692654</v>
      </c>
      <c r="E44" s="16">
        <f t="shared" si="5"/>
        <v>1353723</v>
      </c>
      <c r="F44" s="16">
        <f t="shared" si="5"/>
        <v>1302227</v>
      </c>
      <c r="G44" s="16">
        <f t="shared" si="5"/>
        <v>979274</v>
      </c>
      <c r="H44" s="16">
        <f t="shared" si="5"/>
        <v>843109</v>
      </c>
      <c r="I44" s="16">
        <f t="shared" si="6"/>
        <v>874432</v>
      </c>
      <c r="J44" s="16">
        <f t="shared" si="6"/>
        <v>1099478</v>
      </c>
      <c r="K44" s="16">
        <f t="shared" si="7"/>
        <v>1191156</v>
      </c>
      <c r="L44" s="17">
        <f t="shared" si="7"/>
        <v>1081764</v>
      </c>
      <c r="M44" s="8"/>
    </row>
    <row r="45" spans="2:13" ht="12.75">
      <c r="B45" s="15" t="s">
        <v>6</v>
      </c>
      <c r="C45" s="16">
        <f t="shared" si="5"/>
        <v>286149</v>
      </c>
      <c r="D45" s="16">
        <f t="shared" si="5"/>
        <v>229042</v>
      </c>
      <c r="E45" s="16">
        <f t="shared" si="5"/>
        <v>213685</v>
      </c>
      <c r="F45" s="16">
        <f t="shared" si="5"/>
        <v>316327</v>
      </c>
      <c r="G45" s="16">
        <f t="shared" si="5"/>
        <v>518708</v>
      </c>
      <c r="H45" s="16">
        <f t="shared" si="5"/>
        <v>517368</v>
      </c>
      <c r="I45" s="16">
        <f t="shared" si="6"/>
        <v>459718</v>
      </c>
      <c r="J45" s="16">
        <f t="shared" si="6"/>
        <v>390726</v>
      </c>
      <c r="K45" s="16">
        <f t="shared" si="7"/>
        <v>204112</v>
      </c>
      <c r="L45" s="17">
        <f t="shared" si="7"/>
        <v>198197</v>
      </c>
      <c r="M45" s="8"/>
    </row>
    <row r="46" spans="2:13" ht="12.75">
      <c r="B46" s="15" t="s">
        <v>17</v>
      </c>
      <c r="C46" s="16">
        <f t="shared" si="5"/>
        <v>159976</v>
      </c>
      <c r="D46" s="16">
        <f t="shared" si="5"/>
        <v>8276</v>
      </c>
      <c r="E46" s="16">
        <f t="shared" si="5"/>
        <v>627424</v>
      </c>
      <c r="F46" s="16">
        <f t="shared" si="5"/>
        <v>1053302</v>
      </c>
      <c r="G46" s="16">
        <f t="shared" si="5"/>
        <v>904424</v>
      </c>
      <c r="H46" s="16">
        <f t="shared" si="5"/>
        <v>2284669</v>
      </c>
      <c r="I46" s="16">
        <f t="shared" si="6"/>
        <v>842433</v>
      </c>
      <c r="J46" s="16">
        <f t="shared" si="6"/>
        <v>1492521</v>
      </c>
      <c r="K46" s="16">
        <f t="shared" si="7"/>
        <v>1160253</v>
      </c>
      <c r="L46" s="17">
        <f t="shared" si="7"/>
        <v>34424</v>
      </c>
      <c r="M46" s="8"/>
    </row>
    <row r="47" spans="2:13" ht="12.75">
      <c r="B47" s="15" t="s">
        <v>7</v>
      </c>
      <c r="C47" s="16">
        <f t="shared" si="5"/>
        <v>293557</v>
      </c>
      <c r="D47" s="16">
        <f t="shared" si="5"/>
        <v>220037</v>
      </c>
      <c r="E47" s="16">
        <f t="shared" si="5"/>
        <v>240873</v>
      </c>
      <c r="F47" s="16">
        <f t="shared" si="5"/>
        <v>323082</v>
      </c>
      <c r="G47" s="16">
        <f t="shared" si="5"/>
        <v>293053</v>
      </c>
      <c r="H47" s="16">
        <f t="shared" si="5"/>
        <v>190793</v>
      </c>
      <c r="I47" s="16">
        <f t="shared" si="6"/>
        <v>135317</v>
      </c>
      <c r="J47" s="16">
        <f t="shared" si="6"/>
        <v>163679</v>
      </c>
      <c r="K47" s="16">
        <f t="shared" si="7"/>
        <v>121374</v>
      </c>
      <c r="L47" s="17">
        <f t="shared" si="7"/>
        <v>105245</v>
      </c>
      <c r="M47" s="8"/>
    </row>
    <row r="48" spans="2:13" ht="13.5" thickBot="1">
      <c r="B48" s="12" t="s">
        <v>8</v>
      </c>
      <c r="C48" s="18">
        <f t="shared" si="5"/>
        <v>11641186</v>
      </c>
      <c r="D48" s="18">
        <f t="shared" si="5"/>
        <v>11490423</v>
      </c>
      <c r="E48" s="18">
        <f t="shared" si="5"/>
        <v>12638488</v>
      </c>
      <c r="F48" s="18">
        <f t="shared" si="5"/>
        <v>13889579</v>
      </c>
      <c r="G48" s="18">
        <f t="shared" si="5"/>
        <v>13960473</v>
      </c>
      <c r="H48" s="18">
        <f t="shared" si="5"/>
        <v>15657418</v>
      </c>
      <c r="I48" s="18">
        <f t="shared" si="6"/>
        <v>13851156</v>
      </c>
      <c r="J48" s="18">
        <f t="shared" si="6"/>
        <v>14691729</v>
      </c>
      <c r="K48" s="18">
        <f t="shared" si="7"/>
        <v>14159009</v>
      </c>
      <c r="L48" s="19">
        <f t="shared" si="7"/>
        <v>13518125</v>
      </c>
      <c r="M48" s="8"/>
    </row>
    <row r="49" spans="2:13" ht="13.5" thickBot="1">
      <c r="B49" s="20" t="s">
        <v>0</v>
      </c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8"/>
    </row>
    <row r="50" spans="2:13" ht="12.75">
      <c r="B50" s="11" t="s">
        <v>18</v>
      </c>
      <c r="C50" s="13">
        <f aca="true" t="shared" si="8" ref="C50:H50">C12+C31</f>
        <v>654850</v>
      </c>
      <c r="D50" s="13">
        <f t="shared" si="8"/>
        <v>661347</v>
      </c>
      <c r="E50" s="13">
        <f t="shared" si="8"/>
        <v>699582</v>
      </c>
      <c r="F50" s="13">
        <f t="shared" si="8"/>
        <v>890532</v>
      </c>
      <c r="G50" s="13">
        <f t="shared" si="8"/>
        <v>768240</v>
      </c>
      <c r="H50" s="13">
        <f t="shared" si="8"/>
        <v>823530</v>
      </c>
      <c r="I50" s="13">
        <f>I12+I31</f>
        <v>807200</v>
      </c>
      <c r="J50" s="13">
        <f>J12+J31</f>
        <v>860978</v>
      </c>
      <c r="K50" s="13">
        <f>K12+K31</f>
        <v>889282</v>
      </c>
      <c r="L50" s="14">
        <f>L12+L31</f>
        <v>868761</v>
      </c>
      <c r="M50" s="9"/>
    </row>
    <row r="51" spans="2:13" ht="13.5" thickBot="1">
      <c r="B51" s="49" t="s">
        <v>1</v>
      </c>
      <c r="C51" s="43">
        <f>C50/$C$56*100</f>
        <v>5.625285945950868</v>
      </c>
      <c r="D51" s="43">
        <f>D50/$D$56*100</f>
        <v>5.755636672383602</v>
      </c>
      <c r="E51" s="43">
        <f>E50/$E$56*100</f>
        <v>5.53532985907808</v>
      </c>
      <c r="F51" s="43">
        <f>F50/$F$56*100</f>
        <v>6.411511824800449</v>
      </c>
      <c r="G51" s="43">
        <f>G50/$G$56*100</f>
        <v>5.502965408120484</v>
      </c>
      <c r="H51" s="43">
        <f>H50/$H$56*100</f>
        <v>5.259679469501293</v>
      </c>
      <c r="I51" s="43">
        <f>I50/$I$56*100</f>
        <v>5.827672433983127</v>
      </c>
      <c r="J51" s="43">
        <v>13</v>
      </c>
      <c r="K51" s="43">
        <f>K50/$K$56*100</f>
        <v>6.280679671861216</v>
      </c>
      <c r="L51" s="48">
        <f>L50/$L$56*100</f>
        <v>6.4266383096768225</v>
      </c>
      <c r="M51" s="9"/>
    </row>
    <row r="52" spans="2:13" ht="12.75">
      <c r="B52" s="11" t="s">
        <v>3</v>
      </c>
      <c r="C52" s="13">
        <f aca="true" t="shared" si="9" ref="C52:H52">C14+C33</f>
        <v>4221433</v>
      </c>
      <c r="D52" s="13">
        <f t="shared" si="9"/>
        <v>4120093</v>
      </c>
      <c r="E52" s="13">
        <f t="shared" si="9"/>
        <v>3928976</v>
      </c>
      <c r="F52" s="13">
        <f t="shared" si="9"/>
        <v>3761331</v>
      </c>
      <c r="G52" s="13">
        <f t="shared" si="9"/>
        <v>3162677</v>
      </c>
      <c r="H52" s="13">
        <f t="shared" si="9"/>
        <v>3162893</v>
      </c>
      <c r="I52" s="13">
        <f>I14+I33</f>
        <v>2830478</v>
      </c>
      <c r="J52" s="13">
        <f>J14+J33</f>
        <v>2881713</v>
      </c>
      <c r="K52" s="13">
        <f>K14+K33</f>
        <v>2620460</v>
      </c>
      <c r="L52" s="14">
        <f>L14+L33</f>
        <v>1848560</v>
      </c>
      <c r="M52" s="9"/>
    </row>
    <row r="53" spans="2:13" ht="13.5" thickBot="1">
      <c r="B53" s="49" t="s">
        <v>1</v>
      </c>
      <c r="C53" s="43">
        <f>C52/$C$56*100</f>
        <v>36.262911699890374</v>
      </c>
      <c r="D53" s="43">
        <f>D52/$D$56*100</f>
        <v>35.85675653542085</v>
      </c>
      <c r="E53" s="43">
        <f>E52/$E$56*100</f>
        <v>31.08738956748624</v>
      </c>
      <c r="F53" s="43">
        <f>F52/$F$56*100</f>
        <v>27.080237637152287</v>
      </c>
      <c r="G53" s="43">
        <f>G52/$G$56*100</f>
        <v>22.654511777645357</v>
      </c>
      <c r="H53" s="43">
        <f>H52/$H$56*100</f>
        <v>20.20060395653996</v>
      </c>
      <c r="I53" s="43">
        <f>I52/$I$56*100</f>
        <v>20.434958641719145</v>
      </c>
      <c r="J53" s="43">
        <v>18</v>
      </c>
      <c r="K53" s="43">
        <f>K52/$K$56*100</f>
        <v>18.507368700733224</v>
      </c>
      <c r="L53" s="48">
        <f>L52/$L$56*100</f>
        <v>13.674677516297566</v>
      </c>
      <c r="M53" s="9"/>
    </row>
    <row r="54" spans="2:13" ht="12.75">
      <c r="B54" s="11" t="s">
        <v>4</v>
      </c>
      <c r="C54" s="13">
        <f aca="true" t="shared" si="10" ref="C54:H54">C16+C35</f>
        <v>6764903</v>
      </c>
      <c r="D54" s="13">
        <f t="shared" si="10"/>
        <v>6708983</v>
      </c>
      <c r="E54" s="13">
        <f t="shared" si="10"/>
        <v>8009930</v>
      </c>
      <c r="F54" s="13">
        <f t="shared" si="10"/>
        <v>9237716</v>
      </c>
      <c r="G54" s="13">
        <f t="shared" si="10"/>
        <v>10029556</v>
      </c>
      <c r="H54" s="13">
        <f t="shared" si="10"/>
        <v>11670995</v>
      </c>
      <c r="I54" s="13">
        <f>I16+I35</f>
        <v>10213478</v>
      </c>
      <c r="J54" s="13">
        <f>J16+J35</f>
        <v>10949038</v>
      </c>
      <c r="K54" s="13">
        <f>K16+K35</f>
        <v>10649267</v>
      </c>
      <c r="L54" s="14">
        <f>L16+L35</f>
        <v>10800804</v>
      </c>
      <c r="M54" s="9"/>
    </row>
    <row r="55" spans="2:13" ht="13.5" thickBot="1">
      <c r="B55" s="49" t="s">
        <v>1</v>
      </c>
      <c r="C55" s="43">
        <f>C54/$C$56*100</f>
        <v>58.11180235415876</v>
      </c>
      <c r="D55" s="43">
        <f>D54/$D$56*100</f>
        <v>58.387606792195555</v>
      </c>
      <c r="E55" s="43">
        <f>E54/$E$56*100</f>
        <v>63.37728057343568</v>
      </c>
      <c r="F55" s="43">
        <f>F54/$F$56*100</f>
        <v>66.50825053804726</v>
      </c>
      <c r="G55" s="43">
        <f>G54/$G$56*100</f>
        <v>71.84252281423416</v>
      </c>
      <c r="H55" s="43">
        <f>H54/$H$56*100</f>
        <v>74.53971657395874</v>
      </c>
      <c r="I55" s="43">
        <f>I54/$I$56*100</f>
        <v>73.73736892429773</v>
      </c>
      <c r="J55" s="43">
        <v>69</v>
      </c>
      <c r="K55" s="43">
        <f>K54/$K$56*100</f>
        <v>75.21195162740555</v>
      </c>
      <c r="L55" s="48">
        <f>L54/$L$56*100</f>
        <v>79.89868417402562</v>
      </c>
      <c r="M55" s="9"/>
    </row>
    <row r="56" spans="2:13" ht="12.75">
      <c r="B56" s="15" t="s">
        <v>5</v>
      </c>
      <c r="C56" s="13">
        <f aca="true" t="shared" si="11" ref="C56:L56">C18+C37</f>
        <v>11641186</v>
      </c>
      <c r="D56" s="13">
        <f t="shared" si="11"/>
        <v>11490423</v>
      </c>
      <c r="E56" s="13">
        <f t="shared" si="11"/>
        <v>12638488</v>
      </c>
      <c r="F56" s="13">
        <f t="shared" si="11"/>
        <v>13889579</v>
      </c>
      <c r="G56" s="13">
        <f t="shared" si="11"/>
        <v>13960473</v>
      </c>
      <c r="H56" s="13">
        <f t="shared" si="11"/>
        <v>15657418</v>
      </c>
      <c r="I56" s="13">
        <f t="shared" si="11"/>
        <v>13851156</v>
      </c>
      <c r="J56" s="13">
        <f t="shared" si="11"/>
        <v>14691729</v>
      </c>
      <c r="K56" s="13">
        <f>K18+K37</f>
        <v>14159009</v>
      </c>
      <c r="L56" s="14">
        <f t="shared" si="11"/>
        <v>13518125</v>
      </c>
      <c r="M56" s="9"/>
    </row>
    <row r="57" spans="2:13" ht="13.5" thickBot="1">
      <c r="B57" s="49" t="s">
        <v>1</v>
      </c>
      <c r="C57" s="43">
        <f>C56/$C$56*100</f>
        <v>100</v>
      </c>
      <c r="D57" s="43">
        <f>D56/$D$56*100</f>
        <v>100</v>
      </c>
      <c r="E57" s="43">
        <f>E56/$E$56*100</f>
        <v>100</v>
      </c>
      <c r="F57" s="43">
        <f>F56/$F$56*100</f>
        <v>100</v>
      </c>
      <c r="G57" s="43">
        <f>G56/$G$56*100</f>
        <v>100</v>
      </c>
      <c r="H57" s="43">
        <f>H56/$H$56*100</f>
        <v>100</v>
      </c>
      <c r="I57" s="43">
        <f>I56/$I$56*100</f>
        <v>100</v>
      </c>
      <c r="J57" s="43">
        <f>J56/$J$56*100</f>
        <v>100</v>
      </c>
      <c r="K57" s="43">
        <f>K56/$K$48*100</f>
        <v>100</v>
      </c>
      <c r="L57" s="48">
        <f>L56/$L$48*100</f>
        <v>100</v>
      </c>
      <c r="M57" s="9"/>
    </row>
    <row r="58" ht="12.75">
      <c r="B58" s="5" t="s">
        <v>19</v>
      </c>
    </row>
    <row r="59" ht="12.75">
      <c r="B59" t="s">
        <v>15</v>
      </c>
    </row>
    <row r="60" ht="12.75">
      <c r="B60" s="5" t="s">
        <v>16</v>
      </c>
    </row>
  </sheetData>
  <sheetProtection/>
  <printOptions/>
  <pageMargins left="0.35433070866141736" right="0.35433070866141736" top="0.39" bottom="0.1968503937007874" header="0.5118110236220472" footer="0.25"/>
  <pageSetup fitToHeight="1" fitToWidth="1" horizontalDpi="600" verticalDpi="600" orientation="landscape" paperSize="9" scale="65" r:id="rId1"/>
  <colBreaks count="1" manualBreakCount="1">
    <brk id="21" max="65535" man="1"/>
  </colBreaks>
  <ignoredErrors>
    <ignoredError sqref="C31:L35 C37:I37 C51:L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80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.28515625" style="0" customWidth="1"/>
    <col min="2" max="2" width="29.7109375" style="0" customWidth="1"/>
    <col min="3" max="7" width="11.421875" style="0" customWidth="1"/>
    <col min="8" max="8" width="5.28125" style="0" customWidth="1"/>
    <col min="9" max="9" width="6.57421875" style="0" customWidth="1"/>
    <col min="16" max="16" width="7.57421875" style="0" customWidth="1"/>
  </cols>
  <sheetData>
    <row r="1" ht="13.5" thickBot="1">
      <c r="B1" s="6" t="s">
        <v>20</v>
      </c>
    </row>
    <row r="2" spans="2:8" ht="12.75">
      <c r="B2" s="23"/>
      <c r="C2" s="24"/>
      <c r="D2" s="25"/>
      <c r="E2" s="27"/>
      <c r="F2" s="27"/>
      <c r="G2" s="28" t="s">
        <v>26</v>
      </c>
      <c r="H2" s="7"/>
    </row>
    <row r="3" spans="2:8" ht="12.75">
      <c r="B3" s="29" t="s">
        <v>21</v>
      </c>
      <c r="C3" s="30">
        <v>2011</v>
      </c>
      <c r="D3" s="30">
        <v>2012</v>
      </c>
      <c r="E3" s="30">
        <v>2013</v>
      </c>
      <c r="F3" s="30">
        <v>2014</v>
      </c>
      <c r="G3" s="31">
        <v>2015</v>
      </c>
      <c r="H3" s="7"/>
    </row>
    <row r="4" spans="2:8" ht="13.5" thickBot="1">
      <c r="B4" s="32"/>
      <c r="C4" s="33" t="s">
        <v>14</v>
      </c>
      <c r="D4" s="33" t="s">
        <v>14</v>
      </c>
      <c r="E4" s="33" t="s">
        <v>14</v>
      </c>
      <c r="F4" s="33" t="s">
        <v>14</v>
      </c>
      <c r="G4" s="34" t="s">
        <v>14</v>
      </c>
      <c r="H4" s="7"/>
    </row>
    <row r="5" spans="2:8" ht="12.75">
      <c r="B5" s="11" t="s">
        <v>12</v>
      </c>
      <c r="C5" s="13">
        <v>292979</v>
      </c>
      <c r="D5" s="13">
        <v>314696</v>
      </c>
      <c r="E5" s="13">
        <v>348179</v>
      </c>
      <c r="F5" s="13">
        <f>'[4]Jan - Des 2014'!$N$4</f>
        <v>360932</v>
      </c>
      <c r="G5" s="14">
        <f>'[4]Jan - Des 2015'!$N$4</f>
        <v>379852</v>
      </c>
      <c r="H5" s="8"/>
    </row>
    <row r="6" spans="2:8" ht="12.75">
      <c r="B6" s="15" t="s">
        <v>13</v>
      </c>
      <c r="C6" s="16">
        <v>0</v>
      </c>
      <c r="D6" s="16">
        <v>15</v>
      </c>
      <c r="E6" s="16">
        <f>'[2]GARS, HAWER EN SOJABONE'!E6</f>
        <v>0</v>
      </c>
      <c r="F6" s="16">
        <f>'[4]Jan - Des 2014'!$N$5</f>
        <v>24</v>
      </c>
      <c r="G6" s="17">
        <f>'[4]Jan - Des 2015'!$N$5</f>
        <v>0</v>
      </c>
      <c r="H6" s="8"/>
    </row>
    <row r="7" spans="2:8" ht="12.75">
      <c r="B7" s="15" t="s">
        <v>6</v>
      </c>
      <c r="C7" s="16">
        <v>1981</v>
      </c>
      <c r="D7" s="16">
        <v>3179</v>
      </c>
      <c r="E7" s="16">
        <f>'[2]GARS, HAWER EN SOJABONE'!E7</f>
        <v>4111</v>
      </c>
      <c r="F7" s="16">
        <f>'[4]Jan - Des 2014'!$N$6</f>
        <v>2999</v>
      </c>
      <c r="G7" s="17">
        <f>'[4]Jan - Des 2015'!$N$6</f>
        <v>3151</v>
      </c>
      <c r="H7" s="8"/>
    </row>
    <row r="8" spans="2:8" ht="12.75">
      <c r="B8" s="15" t="s">
        <v>17</v>
      </c>
      <c r="C8" s="16">
        <v>22</v>
      </c>
      <c r="D8" s="16">
        <v>1984</v>
      </c>
      <c r="E8" s="16">
        <f>'[2]GARS, HAWER EN SOJABONE'!E8</f>
        <v>0</v>
      </c>
      <c r="F8" s="16">
        <f>'[4]Jan - Des 2014'!$N$7</f>
        <v>0</v>
      </c>
      <c r="G8" s="17">
        <f>'[4]Jan - Des 2015'!$N$7</f>
        <v>0</v>
      </c>
      <c r="H8" s="8"/>
    </row>
    <row r="9" spans="2:8" ht="12.75">
      <c r="B9" s="15" t="s">
        <v>7</v>
      </c>
      <c r="C9" s="16">
        <v>6000</v>
      </c>
      <c r="D9" s="16">
        <v>20139</v>
      </c>
      <c r="E9" s="16">
        <f>'[2]GARS, HAWER EN SOJABONE'!E9</f>
        <v>19885</v>
      </c>
      <c r="F9" s="16">
        <f>'[4]Jan - Des 2014'!$N$8</f>
        <v>17863</v>
      </c>
      <c r="G9" s="17">
        <f>'[4]Jan - Des 2015'!$N$8</f>
        <v>8257</v>
      </c>
      <c r="H9" s="8"/>
    </row>
    <row r="10" spans="2:8" ht="13.5" thickBot="1">
      <c r="B10" s="12" t="s">
        <v>8</v>
      </c>
      <c r="C10" s="18">
        <f>SUM(C5:C9)</f>
        <v>300982</v>
      </c>
      <c r="D10" s="18">
        <f>SUM(D5:D9)</f>
        <v>340013</v>
      </c>
      <c r="E10" s="18">
        <f>SUM(E5:E9)</f>
        <v>372175</v>
      </c>
      <c r="F10" s="18">
        <f>SUM(F5:F9)</f>
        <v>381818</v>
      </c>
      <c r="G10" s="19">
        <f>SUM(G5:G9)</f>
        <v>391260</v>
      </c>
      <c r="H10" s="8"/>
    </row>
    <row r="11" spans="2:8" ht="13.5" thickBot="1">
      <c r="B11" s="20" t="s">
        <v>0</v>
      </c>
      <c r="C11" s="21"/>
      <c r="D11" s="21"/>
      <c r="E11" s="21"/>
      <c r="F11" s="21"/>
      <c r="G11" s="22"/>
      <c r="H11" s="8"/>
    </row>
    <row r="12" spans="2:8" s="4" customFormat="1" ht="12.75">
      <c r="B12" s="11" t="s">
        <v>18</v>
      </c>
      <c r="C12" s="13">
        <v>1269</v>
      </c>
      <c r="D12" s="13">
        <v>3399</v>
      </c>
      <c r="E12" s="13">
        <f>'[2]GARS, HAWER EN SOJABONE'!E12</f>
        <v>6570</v>
      </c>
      <c r="F12" s="13">
        <f>'[4]Jan - Des 2014'!$N$11</f>
        <v>5064</v>
      </c>
      <c r="G12" s="14">
        <f>'[4]Jan - Des 2015'!$N$11</f>
        <v>1116</v>
      </c>
      <c r="H12" s="9"/>
    </row>
    <row r="13" spans="2:8" ht="13.5" thickBot="1">
      <c r="B13" s="49" t="s">
        <v>1</v>
      </c>
      <c r="C13" s="43">
        <f>C12/$C$18*100</f>
        <v>0.42161989753540074</v>
      </c>
      <c r="D13" s="43">
        <f>D12/$D$18*100</f>
        <v>0.9996676597659502</v>
      </c>
      <c r="E13" s="43">
        <f>E12/$E$18*100</f>
        <v>1.7652985826560088</v>
      </c>
      <c r="F13" s="43">
        <v>1.2</v>
      </c>
      <c r="G13" s="48">
        <f>G12/$G$18*100</f>
        <v>0.2852323263303174</v>
      </c>
      <c r="H13" s="9"/>
    </row>
    <row r="14" spans="2:8" s="4" customFormat="1" ht="12.75">
      <c r="B14" s="11" t="s">
        <v>3</v>
      </c>
      <c r="C14" s="13">
        <v>280326</v>
      </c>
      <c r="D14" s="13">
        <v>248282</v>
      </c>
      <c r="E14" s="13">
        <f>'[2]GARS, HAWER EN SOJABONE'!E14</f>
        <v>274440</v>
      </c>
      <c r="F14" s="13">
        <f>'[4]Jan - Des 2014'!$N$12</f>
        <v>257038</v>
      </c>
      <c r="G14" s="14">
        <f>'[4]Jan - Des 2015'!$N$12</f>
        <v>333597</v>
      </c>
      <c r="H14" s="9"/>
    </row>
    <row r="15" spans="2:8" ht="13.5" thickBot="1">
      <c r="B15" s="49" t="s">
        <v>1</v>
      </c>
      <c r="C15" s="43">
        <f>C14/$C$18*100</f>
        <v>93.13713112412037</v>
      </c>
      <c r="D15" s="43">
        <f>D14/$D$18*100</f>
        <v>73.02132565519554</v>
      </c>
      <c r="E15" s="43">
        <f>E14/$E$18*100</f>
        <v>73.73950426546652</v>
      </c>
      <c r="F15" s="43">
        <f>F14/$F$18*100</f>
        <v>67.31950824738489</v>
      </c>
      <c r="G15" s="48">
        <f>G14/$G$18*100</f>
        <v>85.2622297193682</v>
      </c>
      <c r="H15" s="9"/>
    </row>
    <row r="16" spans="2:8" s="4" customFormat="1" ht="12.75">
      <c r="B16" s="15" t="s">
        <v>4</v>
      </c>
      <c r="C16" s="16">
        <v>19387</v>
      </c>
      <c r="D16" s="16">
        <v>88332</v>
      </c>
      <c r="E16" s="16">
        <v>91165</v>
      </c>
      <c r="F16" s="16">
        <f>F10-F12-F14</f>
        <v>119716</v>
      </c>
      <c r="G16" s="14">
        <f>G10-G12-G14</f>
        <v>56547</v>
      </c>
      <c r="H16" s="9"/>
    </row>
    <row r="17" spans="2:8" ht="13.5" thickBot="1">
      <c r="B17" s="49" t="s">
        <v>1</v>
      </c>
      <c r="C17" s="43">
        <f>C16/$C$18*100</f>
        <v>6.441248978344221</v>
      </c>
      <c r="D17" s="43">
        <f>D16/$D$18*100</f>
        <v>25.979006685038513</v>
      </c>
      <c r="E17" s="43">
        <f>E16/$E$18*100</f>
        <v>24.495197151877477</v>
      </c>
      <c r="F17" s="43">
        <v>31.5</v>
      </c>
      <c r="G17" s="48">
        <f>G16/$G$18*100</f>
        <v>14.452537954301487</v>
      </c>
      <c r="H17" s="9"/>
    </row>
    <row r="18" spans="2:8" s="4" customFormat="1" ht="12.75">
      <c r="B18" s="15" t="s">
        <v>5</v>
      </c>
      <c r="C18" s="13">
        <f>+C12+C14+C16</f>
        <v>300982</v>
      </c>
      <c r="D18" s="13">
        <f>+D12+D14+D16</f>
        <v>340013</v>
      </c>
      <c r="E18" s="13">
        <f>+E12+E14+E16</f>
        <v>372175</v>
      </c>
      <c r="F18" s="13">
        <f>+F12+F14+F16</f>
        <v>381818</v>
      </c>
      <c r="G18" s="14">
        <f>+G12+G14+G16</f>
        <v>391260</v>
      </c>
      <c r="H18" s="9"/>
    </row>
    <row r="19" spans="2:8" ht="13.5" thickBot="1">
      <c r="B19" s="49" t="s">
        <v>1</v>
      </c>
      <c r="C19" s="43">
        <f>C18/$C$18*100</f>
        <v>100</v>
      </c>
      <c r="D19" s="43">
        <f>D18/$D$18*100</f>
        <v>100</v>
      </c>
      <c r="E19" s="43">
        <f>E18/$E$18*100</f>
        <v>100</v>
      </c>
      <c r="F19" s="43">
        <f>F18/$F$18*100</f>
        <v>100</v>
      </c>
      <c r="G19" s="48">
        <f>G18/$G$18*100</f>
        <v>100</v>
      </c>
      <c r="H19" s="9"/>
    </row>
    <row r="20" spans="3:18" ht="13.5" thickBot="1">
      <c r="C20" s="8"/>
      <c r="D20" s="8"/>
      <c r="E20" s="8"/>
      <c r="F20" s="8"/>
      <c r="G20" s="8"/>
      <c r="H20" s="8"/>
      <c r="R20" s="6"/>
    </row>
    <row r="21" spans="2:8" ht="12.75">
      <c r="B21" s="23"/>
      <c r="C21" s="35"/>
      <c r="D21" s="25"/>
      <c r="E21" s="36"/>
      <c r="F21" s="36"/>
      <c r="G21" s="37" t="str">
        <f>G2</f>
        <v>Jan - Dec</v>
      </c>
      <c r="H21" s="7"/>
    </row>
    <row r="22" spans="2:8" ht="12.75">
      <c r="B22" s="29" t="s">
        <v>22</v>
      </c>
      <c r="C22" s="38">
        <v>2011</v>
      </c>
      <c r="D22" s="30">
        <v>2012</v>
      </c>
      <c r="E22" s="30">
        <v>2013</v>
      </c>
      <c r="F22" s="30">
        <f>F3</f>
        <v>2014</v>
      </c>
      <c r="G22" s="31">
        <f>G3</f>
        <v>2015</v>
      </c>
      <c r="H22" s="7"/>
    </row>
    <row r="23" spans="2:8" ht="13.5" thickBot="1">
      <c r="B23" s="32"/>
      <c r="C23" s="39" t="s">
        <v>14</v>
      </c>
      <c r="D23" s="39" t="s">
        <v>14</v>
      </c>
      <c r="E23" s="39" t="s">
        <v>14</v>
      </c>
      <c r="F23" s="39" t="s">
        <v>14</v>
      </c>
      <c r="G23" s="40" t="s">
        <v>14</v>
      </c>
      <c r="H23" s="10"/>
    </row>
    <row r="24" spans="2:8" ht="12.75">
      <c r="B24" s="11" t="s">
        <v>12</v>
      </c>
      <c r="C24" s="13">
        <v>57500</v>
      </c>
      <c r="D24" s="13">
        <f>'[2]GARS, HAWER EN SOJABONE'!D24</f>
        <v>63339</v>
      </c>
      <c r="E24" s="13">
        <f>'[2]GARS, HAWER EN SOJABONE'!E24</f>
        <v>74841</v>
      </c>
      <c r="F24" s="13">
        <f>'[5]Jan - Des 2014'!$N$4</f>
        <v>72516</v>
      </c>
      <c r="G24" s="14">
        <f>'[5]Jan - Des 2015'!$N$4</f>
        <v>67712</v>
      </c>
      <c r="H24" s="8"/>
    </row>
    <row r="25" spans="2:8" ht="12.75">
      <c r="B25" s="15" t="s">
        <v>13</v>
      </c>
      <c r="C25" s="16">
        <v>0</v>
      </c>
      <c r="D25" s="16">
        <f>'[2]GARS, HAWER EN SOJABONE'!D25</f>
        <v>0</v>
      </c>
      <c r="E25" s="16">
        <f>'[2]GARS, HAWER EN SOJABONE'!E25</f>
        <v>0</v>
      </c>
      <c r="F25" s="16">
        <f>'[5]Jan - Des 2014'!$N$5</f>
        <v>0</v>
      </c>
      <c r="G25" s="17">
        <f>'[5]Jan - Des 2015'!$N$5</f>
        <v>0</v>
      </c>
      <c r="H25" s="8"/>
    </row>
    <row r="26" spans="2:8" ht="12.75">
      <c r="B26" s="15" t="s">
        <v>6</v>
      </c>
      <c r="C26" s="16">
        <v>6926</v>
      </c>
      <c r="D26" s="16">
        <f>'[2]GARS, HAWER EN SOJABONE'!D26</f>
        <v>7841</v>
      </c>
      <c r="E26" s="16">
        <f>'[2]GARS, HAWER EN SOJABONE'!E26</f>
        <v>6104</v>
      </c>
      <c r="F26" s="16">
        <f>'[5]Jan - Des 2014'!$N$6</f>
        <v>2198</v>
      </c>
      <c r="G26" s="17">
        <f>'[5]Jan - Des 2015'!$N$6</f>
        <v>3071</v>
      </c>
      <c r="H26" s="8"/>
    </row>
    <row r="27" spans="2:8" ht="12.75">
      <c r="B27" s="15" t="s">
        <v>17</v>
      </c>
      <c r="C27" s="16">
        <v>261</v>
      </c>
      <c r="D27" s="16">
        <f>'[2]GARS, HAWER EN SOJABONE'!D27</f>
        <v>69</v>
      </c>
      <c r="E27" s="16">
        <f>'[2]GARS, HAWER EN SOJABONE'!E27</f>
        <v>0</v>
      </c>
      <c r="F27" s="16">
        <f>'[5]Jan - Des 2014'!$N$7</f>
        <v>0</v>
      </c>
      <c r="G27" s="17">
        <f>'[5]Jan - Des 2015'!$N$7</f>
        <v>0</v>
      </c>
      <c r="H27" s="8"/>
    </row>
    <row r="28" spans="2:8" ht="12.75">
      <c r="B28" s="15" t="s">
        <v>7</v>
      </c>
      <c r="C28" s="16">
        <v>3905</v>
      </c>
      <c r="D28" s="16">
        <f>'[2]GARS, HAWER EN SOJABONE'!D28</f>
        <v>6205</v>
      </c>
      <c r="E28" s="16">
        <f>'[2]GARS, HAWER EN SOJABONE'!E28</f>
        <v>6823</v>
      </c>
      <c r="F28" s="16">
        <f>'[5]Jan - Des 2014'!$N$8</f>
        <v>4288</v>
      </c>
      <c r="G28" s="17">
        <f>'[5]Jan - Des 2015'!$N$8</f>
        <v>3190</v>
      </c>
      <c r="H28" s="8"/>
    </row>
    <row r="29" spans="2:8" ht="13.5" thickBot="1">
      <c r="B29" s="12" t="s">
        <v>8</v>
      </c>
      <c r="C29" s="18">
        <f>SUM(C24:C28)</f>
        <v>68592</v>
      </c>
      <c r="D29" s="18">
        <f>SUM(D24:D28)</f>
        <v>77454</v>
      </c>
      <c r="E29" s="18">
        <f>SUM(E24:E28)</f>
        <v>87768</v>
      </c>
      <c r="F29" s="18">
        <f>SUM(F24:F28)</f>
        <v>79002</v>
      </c>
      <c r="G29" s="19">
        <f>SUM(G24:G28)</f>
        <v>73973</v>
      </c>
      <c r="H29" s="8"/>
    </row>
    <row r="30" spans="2:8" ht="13.5" thickBot="1">
      <c r="B30" s="20" t="s">
        <v>0</v>
      </c>
      <c r="C30" s="21"/>
      <c r="D30" s="21"/>
      <c r="E30" s="21"/>
      <c r="F30" s="21"/>
      <c r="G30" s="22"/>
      <c r="H30" s="8"/>
    </row>
    <row r="31" spans="2:8" ht="12.75">
      <c r="B31" s="11" t="s">
        <v>18</v>
      </c>
      <c r="C31" s="13">
        <v>0</v>
      </c>
      <c r="D31" s="13">
        <v>0</v>
      </c>
      <c r="E31" s="13">
        <v>0</v>
      </c>
      <c r="F31" s="13">
        <f>'[2]GARS, HAWER EN SOJABONE'!$F$31</f>
        <v>0</v>
      </c>
      <c r="G31" s="14">
        <f>'[2]GARS, HAWER EN SOJABONE'!$G$31</f>
        <v>0</v>
      </c>
      <c r="H31" s="9"/>
    </row>
    <row r="32" spans="2:8" ht="13.5" thickBot="1">
      <c r="B32" s="49" t="s">
        <v>1</v>
      </c>
      <c r="C32" s="18">
        <f>C31/$C$37*100</f>
        <v>0</v>
      </c>
      <c r="D32" s="18">
        <f>D31/$D$37*100</f>
        <v>0</v>
      </c>
      <c r="E32" s="18">
        <f>E31/$E$37*100</f>
        <v>0</v>
      </c>
      <c r="F32" s="18">
        <f>F31/$F$37*100</f>
        <v>0</v>
      </c>
      <c r="G32" s="19">
        <f>G31/$G$37*100</f>
        <v>0</v>
      </c>
      <c r="H32" s="9"/>
    </row>
    <row r="33" spans="2:8" ht="12.75">
      <c r="B33" s="11" t="s">
        <v>3</v>
      </c>
      <c r="C33" s="13">
        <v>995</v>
      </c>
      <c r="D33" s="13">
        <v>0</v>
      </c>
      <c r="E33" s="13">
        <v>0</v>
      </c>
      <c r="F33" s="13">
        <f>'[2]GARS, HAWER EN SOJABONE'!$F$33</f>
        <v>0</v>
      </c>
      <c r="G33" s="14">
        <f>'[2]GARS, HAWER EN SOJABONE'!$G$33</f>
        <v>0</v>
      </c>
      <c r="H33" s="9"/>
    </row>
    <row r="34" spans="2:8" ht="13.5" thickBot="1">
      <c r="B34" s="49" t="s">
        <v>1</v>
      </c>
      <c r="C34" s="43">
        <f>C33/$C$37*100</f>
        <v>1.4506064847212503</v>
      </c>
      <c r="D34" s="43">
        <f>D33/$D$37*100</f>
        <v>0</v>
      </c>
      <c r="E34" s="43">
        <f>E33/$E$37*100</f>
        <v>0</v>
      </c>
      <c r="F34" s="43">
        <f>F33/$F$37*100</f>
        <v>0</v>
      </c>
      <c r="G34" s="48">
        <f>G33/$G$37*100</f>
        <v>0</v>
      </c>
      <c r="H34" s="9"/>
    </row>
    <row r="35" spans="2:8" ht="12.75">
      <c r="B35" s="11" t="s">
        <v>4</v>
      </c>
      <c r="C35" s="13">
        <v>67597</v>
      </c>
      <c r="D35" s="13">
        <v>77454</v>
      </c>
      <c r="E35" s="16">
        <f>'[2]GARS, HAWER EN SOJABONE'!E35</f>
        <v>87768</v>
      </c>
      <c r="F35" s="16">
        <f>F29-F31-F33</f>
        <v>79002</v>
      </c>
      <c r="G35" s="17">
        <f>G29-G31-G33</f>
        <v>73973</v>
      </c>
      <c r="H35" s="9"/>
    </row>
    <row r="36" spans="2:8" ht="13.5" thickBot="1">
      <c r="B36" s="49" t="s">
        <v>1</v>
      </c>
      <c r="C36" s="43">
        <f>C35/$C$37*100</f>
        <v>98.54939351527875</v>
      </c>
      <c r="D36" s="43">
        <f>D35/$D$37*100</f>
        <v>100</v>
      </c>
      <c r="E36" s="43">
        <f>E35/$E$37*100</f>
        <v>100</v>
      </c>
      <c r="F36" s="43">
        <f>F35/$F$37*100</f>
        <v>100</v>
      </c>
      <c r="G36" s="48">
        <f>G35/$G$37*100</f>
        <v>100</v>
      </c>
      <c r="H36" s="9"/>
    </row>
    <row r="37" spans="2:8" ht="12.75">
      <c r="B37" s="15" t="s">
        <v>5</v>
      </c>
      <c r="C37" s="13">
        <f>+C31+C33+C35</f>
        <v>68592</v>
      </c>
      <c r="D37" s="13">
        <f>+D31+D33+D35</f>
        <v>77454</v>
      </c>
      <c r="E37" s="13">
        <f>+E31+E33+E35</f>
        <v>87768</v>
      </c>
      <c r="F37" s="13">
        <f>+F31+F33+F35</f>
        <v>79002</v>
      </c>
      <c r="G37" s="14">
        <f>+G31+G33+G35</f>
        <v>73973</v>
      </c>
      <c r="H37" s="9"/>
    </row>
    <row r="38" spans="2:8" ht="13.5" thickBot="1">
      <c r="B38" s="49" t="s">
        <v>1</v>
      </c>
      <c r="C38" s="43">
        <f>C37/$C$37*100</f>
        <v>100</v>
      </c>
      <c r="D38" s="43">
        <f>D37/$D$37*100</f>
        <v>100</v>
      </c>
      <c r="E38" s="43">
        <f>E37/$E$37*100</f>
        <v>100</v>
      </c>
      <c r="F38" s="43">
        <f>F37/$F$37*100</f>
        <v>100</v>
      </c>
      <c r="G38" s="48">
        <f>G37/$G$37*100</f>
        <v>100</v>
      </c>
      <c r="H38" s="9"/>
    </row>
    <row r="39" spans="3:8" ht="13.5" thickBot="1">
      <c r="C39" s="8"/>
      <c r="D39" s="8"/>
      <c r="E39" s="8"/>
      <c r="F39" s="8"/>
      <c r="G39" s="8"/>
      <c r="H39" s="8"/>
    </row>
    <row r="40" spans="2:8" ht="12.75">
      <c r="B40" s="23"/>
      <c r="C40" s="35"/>
      <c r="D40" s="25"/>
      <c r="E40" s="36"/>
      <c r="F40" s="36"/>
      <c r="G40" s="37" t="str">
        <f>G21</f>
        <v>Jan - Dec</v>
      </c>
      <c r="H40" s="8"/>
    </row>
    <row r="41" spans="2:8" ht="12.75">
      <c r="B41" s="29" t="s">
        <v>23</v>
      </c>
      <c r="C41" s="38">
        <v>2011</v>
      </c>
      <c r="D41" s="30">
        <v>2012</v>
      </c>
      <c r="E41" s="30">
        <v>2013</v>
      </c>
      <c r="F41" s="30">
        <f>F22</f>
        <v>2014</v>
      </c>
      <c r="G41" s="31">
        <f>G22</f>
        <v>2015</v>
      </c>
      <c r="H41" s="8"/>
    </row>
    <row r="42" spans="2:8" ht="13.5" thickBot="1">
      <c r="B42" s="32"/>
      <c r="C42" s="39" t="s">
        <v>14</v>
      </c>
      <c r="D42" s="39" t="s">
        <v>14</v>
      </c>
      <c r="E42" s="39" t="s">
        <v>14</v>
      </c>
      <c r="F42" s="39" t="s">
        <v>14</v>
      </c>
      <c r="G42" s="40" t="s">
        <v>14</v>
      </c>
      <c r="H42" s="8"/>
    </row>
    <row r="43" spans="2:8" ht="12.75">
      <c r="B43" s="11" t="s">
        <v>12</v>
      </c>
      <c r="C43" s="13">
        <v>356462</v>
      </c>
      <c r="D43" s="13">
        <v>602273</v>
      </c>
      <c r="E43" s="13">
        <v>706253</v>
      </c>
      <c r="F43" s="13">
        <f>'[6]Jan - Des 2014'!$N$4</f>
        <v>952100</v>
      </c>
      <c r="G43" s="14">
        <f>'[6]Jan - Des 2015'!$N$4</f>
        <v>1254014</v>
      </c>
      <c r="H43" s="8"/>
    </row>
    <row r="44" spans="2:8" ht="12.75">
      <c r="B44" s="15" t="s">
        <v>13</v>
      </c>
      <c r="C44" s="16">
        <v>2177</v>
      </c>
      <c r="D44" s="16">
        <v>5222</v>
      </c>
      <c r="E44" s="16">
        <f>'[2]GARS, HAWER EN SOJABONE'!E44</f>
        <v>362</v>
      </c>
      <c r="F44" s="16">
        <f>'[6]Jan - Des 2014'!$N$5</f>
        <v>392</v>
      </c>
      <c r="G44" s="17">
        <f>'[6]Jan - Des 2015'!$N$5</f>
        <v>4357</v>
      </c>
      <c r="H44" s="8"/>
    </row>
    <row r="45" spans="2:8" ht="12.75">
      <c r="B45" s="15" t="s">
        <v>6</v>
      </c>
      <c r="C45" s="16">
        <v>2952</v>
      </c>
      <c r="D45" s="16">
        <v>3416</v>
      </c>
      <c r="E45" s="16">
        <f>'[2]GARS, HAWER EN SOJABONE'!E45</f>
        <v>2338</v>
      </c>
      <c r="F45" s="16">
        <f>'[6]Jan - Des 2014'!$N$6</f>
        <v>3402</v>
      </c>
      <c r="G45" s="17">
        <f>'[6]Jan - Des 2015'!$N$6</f>
        <v>2751</v>
      </c>
      <c r="H45" s="8"/>
    </row>
    <row r="46" spans="2:8" ht="12.75">
      <c r="B46" s="15" t="s">
        <v>17</v>
      </c>
      <c r="C46" s="16">
        <v>40644</v>
      </c>
      <c r="D46" s="16">
        <v>150619</v>
      </c>
      <c r="E46" s="16">
        <f>'[2]GARS, HAWER EN SOJABONE'!E46</f>
        <v>15334</v>
      </c>
      <c r="F46" s="16">
        <f>'[6]Jan - Des 2014'!$N$7</f>
        <v>0</v>
      </c>
      <c r="G46" s="17">
        <f>'[6]Jan - Des 2015'!$N$7</f>
        <v>0</v>
      </c>
      <c r="H46" s="8"/>
    </row>
    <row r="47" spans="2:8" ht="12.75">
      <c r="B47" s="15" t="s">
        <v>7</v>
      </c>
      <c r="C47" s="16">
        <v>3860</v>
      </c>
      <c r="D47" s="16">
        <v>4606</v>
      </c>
      <c r="E47" s="16">
        <f>'[2]GARS, HAWER EN SOJABONE'!E47</f>
        <v>3861</v>
      </c>
      <c r="F47" s="16">
        <f>'[6]Jan - Des 2014'!$N$8</f>
        <v>1978</v>
      </c>
      <c r="G47" s="17">
        <f>'[6]Jan - Des 2015'!$N$8</f>
        <v>2451</v>
      </c>
      <c r="H47" s="8"/>
    </row>
    <row r="48" spans="2:8" ht="13.5" thickBot="1">
      <c r="B48" s="12" t="s">
        <v>8</v>
      </c>
      <c r="C48" s="18">
        <f>SUM(C43:C47)</f>
        <v>406095</v>
      </c>
      <c r="D48" s="18">
        <f>SUM(D43:D47)</f>
        <v>766136</v>
      </c>
      <c r="E48" s="18">
        <f>SUM(E43:E47)</f>
        <v>728148</v>
      </c>
      <c r="F48" s="18">
        <f>SUM(F43:F47)</f>
        <v>957872</v>
      </c>
      <c r="G48" s="19">
        <f>SUM(G43:G47)</f>
        <v>1263573</v>
      </c>
      <c r="H48" s="8"/>
    </row>
    <row r="49" spans="2:8" ht="13.5" thickBot="1">
      <c r="B49" s="20" t="s">
        <v>0</v>
      </c>
      <c r="C49" s="21"/>
      <c r="D49" s="21"/>
      <c r="E49" s="21"/>
      <c r="F49" s="21"/>
      <c r="G49" s="22"/>
      <c r="H49" s="8"/>
    </row>
    <row r="50" spans="2:8" ht="12.75">
      <c r="B50" s="11" t="s">
        <v>18</v>
      </c>
      <c r="C50" s="13">
        <v>2773</v>
      </c>
      <c r="D50" s="13">
        <v>5581</v>
      </c>
      <c r="E50" s="13">
        <f>'[6]Jan - Des 2013'!$N$11</f>
        <v>114869</v>
      </c>
      <c r="F50" s="13">
        <f>'[6]Jan - Des 2014'!$N$11</f>
        <v>239663</v>
      </c>
      <c r="G50" s="14">
        <f>'[6]Jan - Des 2015'!$N$11</f>
        <v>277407</v>
      </c>
      <c r="H50" s="8"/>
    </row>
    <row r="51" spans="2:8" ht="13.5" thickBot="1">
      <c r="B51" s="49" t="s">
        <v>1</v>
      </c>
      <c r="C51" s="43">
        <f>C50/$C$56*100</f>
        <v>0.682845147071498</v>
      </c>
      <c r="D51" s="43">
        <f>D50/$D$56*100</f>
        <v>0.7284607432622928</v>
      </c>
      <c r="E51" s="43">
        <f>E50/$E$56*100</f>
        <v>15.77550168372364</v>
      </c>
      <c r="F51" s="43">
        <f>F50/$F$56*100</f>
        <v>25.020357626071128</v>
      </c>
      <c r="G51" s="48">
        <f>G50/$G$56*100</f>
        <v>21.954172809960326</v>
      </c>
      <c r="H51" s="8"/>
    </row>
    <row r="52" spans="2:8" ht="12.75">
      <c r="B52" s="11" t="s">
        <v>3</v>
      </c>
      <c r="C52" s="13">
        <v>30460</v>
      </c>
      <c r="D52" s="13">
        <v>24319</v>
      </c>
      <c r="E52" s="13">
        <f>'[6]Jan - Des 2013'!$N$12</f>
        <v>10974</v>
      </c>
      <c r="F52" s="13">
        <f>'[6]Jan - Des 2014'!$N$12</f>
        <v>1152</v>
      </c>
      <c r="G52" s="14">
        <f>'[6]Jan - Des 2015'!$N$12</f>
        <v>0</v>
      </c>
      <c r="H52" s="8"/>
    </row>
    <row r="53" spans="2:8" ht="13.5" thickBot="1">
      <c r="B53" s="49" t="s">
        <v>1</v>
      </c>
      <c r="C53" s="43">
        <f>C52/$C$56*100</f>
        <v>7.500707962422585</v>
      </c>
      <c r="D53" s="43">
        <f>D52/$D$56*100</f>
        <v>3.1742406048012364</v>
      </c>
      <c r="E53" s="43">
        <f>E52/$D$56*100</f>
        <v>1.4323827623294036</v>
      </c>
      <c r="F53" s="43">
        <f>F52/$F$56*100</f>
        <v>0.12026659094325756</v>
      </c>
      <c r="G53" s="48">
        <f>G52/$G$56*100</f>
        <v>0</v>
      </c>
      <c r="H53" s="8"/>
    </row>
    <row r="54" spans="2:8" ht="12.75">
      <c r="B54" s="11" t="s">
        <v>4</v>
      </c>
      <c r="C54" s="13">
        <v>372862</v>
      </c>
      <c r="D54" s="13">
        <v>736236</v>
      </c>
      <c r="E54" s="16">
        <v>602305</v>
      </c>
      <c r="F54" s="13">
        <f>F48-F50-F52</f>
        <v>717057</v>
      </c>
      <c r="G54" s="14">
        <f>G48-G50-G52</f>
        <v>986166</v>
      </c>
      <c r="H54" s="8"/>
    </row>
    <row r="55" spans="2:8" ht="13.5" thickBot="1">
      <c r="B55" s="49" t="s">
        <v>1</v>
      </c>
      <c r="C55" s="43">
        <f>C54/$C$56*100</f>
        <v>91.81644689050592</v>
      </c>
      <c r="D55" s="43">
        <f>D54/$D$56*100</f>
        <v>96.09729865193647</v>
      </c>
      <c r="E55" s="43">
        <f>E54/$E$56*100</f>
        <v>82.71738712459555</v>
      </c>
      <c r="F55" s="43">
        <f>F54/$F$56*100</f>
        <v>74.85937578298561</v>
      </c>
      <c r="G55" s="48">
        <f>G54/$G$56*100</f>
        <v>78.04582719003967</v>
      </c>
      <c r="H55" s="8"/>
    </row>
    <row r="56" spans="2:8" ht="12.75">
      <c r="B56" s="15" t="s">
        <v>5</v>
      </c>
      <c r="C56" s="13">
        <f>+C50+C52+C54</f>
        <v>406095</v>
      </c>
      <c r="D56" s="13">
        <f>+D50+D52+D54</f>
        <v>766136</v>
      </c>
      <c r="E56" s="13">
        <f>+E50+E52+E54</f>
        <v>728148</v>
      </c>
      <c r="F56" s="13">
        <f>+F50+F52+F54</f>
        <v>957872</v>
      </c>
      <c r="G56" s="14">
        <f>+G50+G52+G54</f>
        <v>1263573</v>
      </c>
      <c r="H56" s="8"/>
    </row>
    <row r="57" spans="2:8" ht="13.5" thickBot="1">
      <c r="B57" s="49" t="s">
        <v>1</v>
      </c>
      <c r="C57" s="43">
        <f>C56/$C$56*100</f>
        <v>100</v>
      </c>
      <c r="D57" s="43">
        <f>D56/$D$56*100</f>
        <v>100</v>
      </c>
      <c r="E57" s="43">
        <f>E56/$E$56*100</f>
        <v>100</v>
      </c>
      <c r="F57" s="43">
        <f>F56/$F$56*100</f>
        <v>100</v>
      </c>
      <c r="G57" s="48">
        <f>G56/$G$56*100</f>
        <v>100</v>
      </c>
      <c r="H57" s="8"/>
    </row>
    <row r="58" spans="3:8" ht="13.5" thickBot="1">
      <c r="C58" s="8"/>
      <c r="D58" s="8"/>
      <c r="E58" s="8"/>
      <c r="F58" s="8"/>
      <c r="G58" s="8"/>
      <c r="H58" s="8"/>
    </row>
    <row r="59" spans="2:8" ht="12.75">
      <c r="B59" s="23"/>
      <c r="C59" s="35"/>
      <c r="D59" s="25"/>
      <c r="E59" s="36"/>
      <c r="F59" s="36"/>
      <c r="G59" s="37" t="str">
        <f>G40</f>
        <v>Jan - Dec</v>
      </c>
      <c r="H59" s="7"/>
    </row>
    <row r="60" spans="2:8" ht="12.75">
      <c r="B60" s="29" t="s">
        <v>24</v>
      </c>
      <c r="C60" s="38">
        <v>2011</v>
      </c>
      <c r="D60" s="30">
        <v>2012</v>
      </c>
      <c r="E60" s="30">
        <v>2013</v>
      </c>
      <c r="F60" s="30">
        <f>F41</f>
        <v>2014</v>
      </c>
      <c r="G60" s="31">
        <f>G41</f>
        <v>2015</v>
      </c>
      <c r="H60" s="7"/>
    </row>
    <row r="61" spans="2:8" ht="13.5" thickBot="1">
      <c r="B61" s="32"/>
      <c r="C61" s="39" t="s">
        <v>14</v>
      </c>
      <c r="D61" s="39" t="s">
        <v>14</v>
      </c>
      <c r="E61" s="39" t="s">
        <v>14</v>
      </c>
      <c r="F61" s="39" t="s">
        <v>14</v>
      </c>
      <c r="G61" s="40" t="s">
        <v>14</v>
      </c>
      <c r="H61" s="10"/>
    </row>
    <row r="62" spans="2:8" ht="12.75">
      <c r="B62" s="11" t="s">
        <v>12</v>
      </c>
      <c r="C62" s="13">
        <f aca="true" t="shared" si="0" ref="C62:E67">C5+C24+C43</f>
        <v>706941</v>
      </c>
      <c r="D62" s="13">
        <f t="shared" si="0"/>
        <v>980308</v>
      </c>
      <c r="E62" s="13">
        <f t="shared" si="0"/>
        <v>1129273</v>
      </c>
      <c r="F62" s="13">
        <f aca="true" t="shared" si="1" ref="F62:G67">F5+F24+F43</f>
        <v>1385548</v>
      </c>
      <c r="G62" s="14">
        <f t="shared" si="1"/>
        <v>1701578</v>
      </c>
      <c r="H62" s="8"/>
    </row>
    <row r="63" spans="2:8" ht="12.75">
      <c r="B63" s="15" t="s">
        <v>13</v>
      </c>
      <c r="C63" s="16">
        <f t="shared" si="0"/>
        <v>2177</v>
      </c>
      <c r="D63" s="16">
        <f t="shared" si="0"/>
        <v>5237</v>
      </c>
      <c r="E63" s="16">
        <f t="shared" si="0"/>
        <v>362</v>
      </c>
      <c r="F63" s="16">
        <f t="shared" si="1"/>
        <v>416</v>
      </c>
      <c r="G63" s="17">
        <f t="shared" si="1"/>
        <v>4357</v>
      </c>
      <c r="H63" s="8"/>
    </row>
    <row r="64" spans="2:8" ht="12.75">
      <c r="B64" s="15" t="s">
        <v>6</v>
      </c>
      <c r="C64" s="16">
        <f t="shared" si="0"/>
        <v>11859</v>
      </c>
      <c r="D64" s="16">
        <f t="shared" si="0"/>
        <v>14436</v>
      </c>
      <c r="E64" s="16">
        <f t="shared" si="0"/>
        <v>12553</v>
      </c>
      <c r="F64" s="16">
        <f t="shared" si="1"/>
        <v>8599</v>
      </c>
      <c r="G64" s="17">
        <f t="shared" si="1"/>
        <v>8973</v>
      </c>
      <c r="H64" s="8"/>
    </row>
    <row r="65" spans="2:8" ht="12.75">
      <c r="B65" s="15" t="s">
        <v>17</v>
      </c>
      <c r="C65" s="16">
        <f t="shared" si="0"/>
        <v>40927</v>
      </c>
      <c r="D65" s="16">
        <f t="shared" si="0"/>
        <v>152672</v>
      </c>
      <c r="E65" s="16">
        <f t="shared" si="0"/>
        <v>15334</v>
      </c>
      <c r="F65" s="16">
        <f t="shared" si="1"/>
        <v>0</v>
      </c>
      <c r="G65" s="17">
        <f t="shared" si="1"/>
        <v>0</v>
      </c>
      <c r="H65" s="8"/>
    </row>
    <row r="66" spans="2:8" ht="12.75">
      <c r="B66" s="15" t="s">
        <v>7</v>
      </c>
      <c r="C66" s="16">
        <f t="shared" si="0"/>
        <v>13765</v>
      </c>
      <c r="D66" s="16">
        <f t="shared" si="0"/>
        <v>30950</v>
      </c>
      <c r="E66" s="16">
        <f t="shared" si="0"/>
        <v>30569</v>
      </c>
      <c r="F66" s="16">
        <f t="shared" si="1"/>
        <v>24129</v>
      </c>
      <c r="G66" s="17">
        <f t="shared" si="1"/>
        <v>13898</v>
      </c>
      <c r="H66" s="8"/>
    </row>
    <row r="67" spans="2:8" ht="13.5" thickBot="1">
      <c r="B67" s="12" t="s">
        <v>8</v>
      </c>
      <c r="C67" s="18">
        <f t="shared" si="0"/>
        <v>775669</v>
      </c>
      <c r="D67" s="18">
        <f t="shared" si="0"/>
        <v>1183603</v>
      </c>
      <c r="E67" s="18">
        <f t="shared" si="0"/>
        <v>1188091</v>
      </c>
      <c r="F67" s="18">
        <f t="shared" si="1"/>
        <v>1418692</v>
      </c>
      <c r="G67" s="19">
        <f t="shared" si="1"/>
        <v>1728806</v>
      </c>
      <c r="H67" s="8"/>
    </row>
    <row r="68" spans="2:8" ht="13.5" thickBot="1">
      <c r="B68" s="20" t="s">
        <v>0</v>
      </c>
      <c r="C68" s="21"/>
      <c r="D68" s="21"/>
      <c r="E68" s="21"/>
      <c r="F68" s="21"/>
      <c r="G68" s="22"/>
      <c r="H68" s="8"/>
    </row>
    <row r="69" spans="2:8" ht="12.75">
      <c r="B69" s="11" t="s">
        <v>18</v>
      </c>
      <c r="C69" s="13">
        <f>C12+C31+C50</f>
        <v>4042</v>
      </c>
      <c r="D69" s="13">
        <f>D12+D31+D50</f>
        <v>8980</v>
      </c>
      <c r="E69" s="13">
        <f>E12+E31+E50</f>
        <v>121439</v>
      </c>
      <c r="F69" s="13">
        <f>F12+F31+F50</f>
        <v>244727</v>
      </c>
      <c r="G69" s="14">
        <f>G12+G31+G50</f>
        <v>278523</v>
      </c>
      <c r="H69" s="9"/>
    </row>
    <row r="70" spans="2:8" ht="13.5" thickBot="1">
      <c r="B70" s="49" t="s">
        <v>1</v>
      </c>
      <c r="C70" s="18">
        <f>C69/$C$75*100</f>
        <v>0.521098561370894</v>
      </c>
      <c r="D70" s="18">
        <f>D69/$D$75*100</f>
        <v>0.758700341246178</v>
      </c>
      <c r="E70" s="18">
        <f>E69/$E$75*100</f>
        <v>10.221355098220592</v>
      </c>
      <c r="F70" s="43">
        <f>F69/$F$75*100</f>
        <v>17.25018538202795</v>
      </c>
      <c r="G70" s="48">
        <f>G69/$G$75*100</f>
        <v>16.110714562536224</v>
      </c>
      <c r="H70" s="9"/>
    </row>
    <row r="71" spans="2:8" ht="12.75">
      <c r="B71" s="11" t="s">
        <v>3</v>
      </c>
      <c r="C71" s="13">
        <f>C14+C33+C52</f>
        <v>311781</v>
      </c>
      <c r="D71" s="13">
        <f>D14+D33+D52</f>
        <v>272601</v>
      </c>
      <c r="E71" s="13">
        <f>E14+E33+E52</f>
        <v>285414</v>
      </c>
      <c r="F71" s="13">
        <f>F14+F33+F52</f>
        <v>258190</v>
      </c>
      <c r="G71" s="14">
        <f>G14+G33+G52</f>
        <v>333597</v>
      </c>
      <c r="H71" s="9"/>
    </row>
    <row r="72" spans="2:8" ht="13.5" thickBot="1">
      <c r="B72" s="49" t="s">
        <v>1</v>
      </c>
      <c r="C72" s="18">
        <f>C71/$C$75*100</f>
        <v>40.19510899623422</v>
      </c>
      <c r="D72" s="18">
        <f>D71/$D$75*100</f>
        <v>23.031455648557834</v>
      </c>
      <c r="E72" s="18">
        <f>E71/$E$75*100</f>
        <v>24.022907336222563</v>
      </c>
      <c r="F72" s="43">
        <f>F71/$F$75*100</f>
        <v>18.199158097740735</v>
      </c>
      <c r="G72" s="48">
        <f>G71/$G$75*100</f>
        <v>19.296381433197247</v>
      </c>
      <c r="H72" s="9"/>
    </row>
    <row r="73" spans="2:8" ht="12.75">
      <c r="B73" s="11" t="s">
        <v>4</v>
      </c>
      <c r="C73" s="13">
        <f>C16+C35+C54</f>
        <v>459846</v>
      </c>
      <c r="D73" s="13">
        <f>D16+D35+D54</f>
        <v>902022</v>
      </c>
      <c r="E73" s="13">
        <f>E16+E35+E54</f>
        <v>781238</v>
      </c>
      <c r="F73" s="13">
        <f>F16+F35+F54</f>
        <v>915775</v>
      </c>
      <c r="G73" s="14">
        <f>G16+G35+G54</f>
        <v>1116686</v>
      </c>
      <c r="H73" s="9"/>
    </row>
    <row r="74" spans="2:8" ht="13.5" thickBot="1">
      <c r="B74" s="49" t="s">
        <v>1</v>
      </c>
      <c r="C74" s="18">
        <f>C73/$C$75*100</f>
        <v>59.28379244239489</v>
      </c>
      <c r="D74" s="18">
        <f>D73/$D$75*100</f>
        <v>76.20984401019598</v>
      </c>
      <c r="E74" s="18">
        <f>E73/$E$75*100</f>
        <v>65.75573756555684</v>
      </c>
      <c r="F74" s="43">
        <v>64.5</v>
      </c>
      <c r="G74" s="48">
        <f>G73/$G$75*100</f>
        <v>64.59290400426653</v>
      </c>
      <c r="H74" s="9"/>
    </row>
    <row r="75" spans="2:8" ht="12.75">
      <c r="B75" s="15" t="s">
        <v>5</v>
      </c>
      <c r="C75" s="13">
        <f>C18+C37+C56</f>
        <v>775669</v>
      </c>
      <c r="D75" s="13">
        <f>D18+D37+D56</f>
        <v>1183603</v>
      </c>
      <c r="E75" s="13">
        <f>E18+E37+E56</f>
        <v>1188091</v>
      </c>
      <c r="F75" s="13">
        <f>F18+F37+F56</f>
        <v>1418692</v>
      </c>
      <c r="G75" s="14">
        <f>G18+G37+G56</f>
        <v>1728806</v>
      </c>
      <c r="H75" s="9"/>
    </row>
    <row r="76" spans="2:10" ht="13.5" thickBot="1">
      <c r="B76" s="49" t="s">
        <v>1</v>
      </c>
      <c r="C76" s="18">
        <f>C75/$C$75*100</f>
        <v>100</v>
      </c>
      <c r="D76" s="18">
        <f>D75/$D$75*100</f>
        <v>100</v>
      </c>
      <c r="E76" s="18">
        <f>E75/$E$75*100</f>
        <v>100</v>
      </c>
      <c r="F76" s="18">
        <f>F75/$F$75*100</f>
        <v>100</v>
      </c>
      <c r="G76" s="19">
        <f>G75/$G$75*100</f>
        <v>100</v>
      </c>
      <c r="H76" s="9"/>
      <c r="J76" t="s">
        <v>25</v>
      </c>
    </row>
    <row r="77" ht="12.75">
      <c r="B77" s="5"/>
    </row>
    <row r="78" ht="12.75">
      <c r="B78" s="5" t="s">
        <v>19</v>
      </c>
    </row>
    <row r="79" ht="12.75">
      <c r="B79" t="s">
        <v>15</v>
      </c>
    </row>
    <row r="80" ht="12.75">
      <c r="B80" s="5" t="s">
        <v>16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2" horizontalDpi="600" verticalDpi="600" orientation="landscape" paperSize="9" scale="90" r:id="rId1"/>
  <rowBreaks count="1" manualBreakCount="1">
    <brk id="39" max="12" man="1"/>
  </rowBreaks>
  <ignoredErrors>
    <ignoredError sqref="C14:G16 C33:G37 C18:G18 C17:E17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Lategan</dc:creator>
  <cp:keywords/>
  <dc:description/>
  <cp:lastModifiedBy>Lynette Steyn</cp:lastModifiedBy>
  <cp:lastPrinted>2015-12-22T07:50:16Z</cp:lastPrinted>
  <dcterms:created xsi:type="dcterms:W3CDTF">1996-10-14T23:33:28Z</dcterms:created>
  <dcterms:modified xsi:type="dcterms:W3CDTF">2016-01-26T05:39:17Z</dcterms:modified>
  <cp:category/>
  <cp:version/>
  <cp:contentType/>
  <cp:contentStatus/>
</cp:coreProperties>
</file>